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15" windowHeight="7965"/>
  </bookViews>
  <sheets>
    <sheet name="SURVEY SUMMARY" sheetId="1" r:id="rId1"/>
    <sheet name="METRICS" sheetId="6" r:id="rId2"/>
    <sheet name="DATA" sheetId="4" r:id="rId3"/>
  </sheets>
  <definedNames>
    <definedName name="Alderson">DATA!$F$10:$F$143</definedName>
    <definedName name="Algae_abundance">DATA!$F$3:$F$6</definedName>
    <definedName name="Algae_color">DATA!$E$3:$E$7</definedName>
    <definedName name="Algae_texture">DATA!$G$3:$G$6</definedName>
    <definedName name="Algaecolor">DATA!$E$3:$E$7</definedName>
    <definedName name="B" localSheetId="2">DATA!$F$14</definedName>
    <definedName name="Clear">'SURVEY SUMMARY'!$D$25</definedName>
    <definedName name="D" localSheetId="2">DATA!$F$73</definedName>
    <definedName name="E" localSheetId="2">DATA!$F$78</definedName>
    <definedName name="Foam">DATA!$I$3:$I$6</definedName>
    <definedName name="G" localSheetId="2">DATA!$F$94</definedName>
    <definedName name="Habitat">DATA!$C$13:$C$14</definedName>
    <definedName name="Habitat_R_L">DATA!$D$11:$D$14</definedName>
    <definedName name="I">DATA!$F$10:$F$13</definedName>
    <definedName name="Integrity">DATA!$K$3:$K$6</definedName>
    <definedName name="K" localSheetId="2">DATA!$F$128</definedName>
    <definedName name="L">DATA!$E$10:$E$13</definedName>
    <definedName name="Level">DATA!$L$3:$L$5</definedName>
    <definedName name="M" localSheetId="2">DATA!$F$19</definedName>
    <definedName name="Macroinvertebrates">DATA!$M$2:$M$116</definedName>
    <definedName name="N" localSheetId="2">DATA!$F$42</definedName>
    <definedName name="None">DATA!$D$3:$D$8</definedName>
    <definedName name="O" localSheetId="2">DATA!$F$50</definedName>
    <definedName name="P" localSheetId="2">DATA!$F$56</definedName>
    <definedName name="Resource_Extraction">DATA!$D$10:$D$35</definedName>
    <definedName name="Sediment_color">DATA!$H$3:$H$7</definedName>
    <definedName name="Shade">DATA!$J$3:$J$6</definedName>
    <definedName name="T" localSheetId="2">DATA!$F$98</definedName>
    <definedName name="V" localSheetId="2">DATA!$F$100</definedName>
    <definedName name="W">DATA!$C$10:$C$12</definedName>
    <definedName name="Water_clarity">DATA!$B$3:$B$6</definedName>
    <definedName name="Water_color">DATA!$C$3:$C$7</definedName>
    <definedName name="Water_odor">DATA!$D$3:$D$8</definedName>
    <definedName name="WV_Basins">DATA!$A$3:$A$31</definedName>
    <definedName name="WV_Counties">DATA!$B$10:$B$64</definedName>
  </definedNames>
  <calcPr calcId="145621"/>
</workbook>
</file>

<file path=xl/calcChain.xml><?xml version="1.0" encoding="utf-8"?>
<calcChain xmlns="http://schemas.openxmlformats.org/spreadsheetml/2006/main">
  <c r="H17" i="1" l="1"/>
  <c r="G18" i="1" s="1"/>
  <c r="M46" i="1"/>
  <c r="I44" i="6"/>
  <c r="I43" i="6"/>
  <c r="I42" i="6"/>
  <c r="I41" i="6"/>
  <c r="I40" i="6"/>
  <c r="E40" i="6"/>
  <c r="I39" i="6"/>
  <c r="E39" i="6"/>
  <c r="I38" i="6"/>
  <c r="E38" i="6"/>
  <c r="I37" i="6"/>
  <c r="E37" i="6"/>
  <c r="I36" i="6"/>
  <c r="E36" i="6"/>
  <c r="L35" i="6"/>
  <c r="M35" i="6" s="1"/>
  <c r="E43" i="1" s="1"/>
  <c r="I35" i="6"/>
  <c r="E35" i="6"/>
  <c r="I34" i="6"/>
  <c r="E34" i="6"/>
  <c r="I33" i="6"/>
  <c r="E33" i="6"/>
  <c r="I32" i="6"/>
  <c r="E32" i="6"/>
  <c r="M31" i="6"/>
  <c r="L34" i="6" s="1"/>
  <c r="I31" i="6"/>
  <c r="E31" i="6"/>
  <c r="M30" i="6"/>
  <c r="H45" i="1" s="1"/>
  <c r="I30" i="6"/>
  <c r="E30" i="6"/>
  <c r="M29" i="6"/>
  <c r="I29" i="6"/>
  <c r="E29" i="6"/>
  <c r="M28" i="6"/>
  <c r="I28" i="6"/>
  <c r="E28" i="6"/>
  <c r="M27" i="6"/>
  <c r="I27" i="6"/>
  <c r="E27" i="6"/>
  <c r="M26" i="6"/>
  <c r="I26" i="6"/>
  <c r="E26" i="6"/>
  <c r="M25" i="6"/>
  <c r="I25" i="6"/>
  <c r="E25" i="6"/>
  <c r="M24" i="6"/>
  <c r="I24" i="6"/>
  <c r="E24" i="6"/>
  <c r="M23" i="6"/>
  <c r="I23" i="6"/>
  <c r="E23" i="6"/>
  <c r="M22" i="6"/>
  <c r="I22" i="6"/>
  <c r="E22" i="6"/>
  <c r="M21" i="6"/>
  <c r="I21" i="6"/>
  <c r="E21" i="6"/>
  <c r="M20" i="6"/>
  <c r="I20" i="6"/>
  <c r="E20" i="6"/>
  <c r="M19" i="6"/>
  <c r="I19" i="6"/>
  <c r="E19" i="6"/>
  <c r="M18" i="6"/>
  <c r="I18" i="6"/>
  <c r="E18" i="6"/>
  <c r="M17" i="6"/>
  <c r="I17" i="6"/>
  <c r="E17" i="6"/>
  <c r="M16" i="6"/>
  <c r="I16" i="6"/>
  <c r="E16" i="6"/>
  <c r="M15" i="6"/>
  <c r="I15" i="6"/>
  <c r="E15" i="6"/>
  <c r="M14" i="6"/>
  <c r="I14" i="6"/>
  <c r="E14" i="6"/>
  <c r="M13" i="6"/>
  <c r="I13" i="6"/>
  <c r="E13" i="6"/>
  <c r="M12" i="6"/>
  <c r="I12" i="6"/>
  <c r="E12" i="6"/>
  <c r="M11" i="6"/>
  <c r="I11" i="6"/>
  <c r="E11" i="6"/>
  <c r="M10" i="6"/>
  <c r="I10" i="6"/>
  <c r="E10" i="6"/>
  <c r="M9" i="6"/>
  <c r="I9" i="6"/>
  <c r="E9" i="6"/>
  <c r="M8" i="6"/>
  <c r="I8" i="6"/>
  <c r="E8" i="6"/>
  <c r="M7" i="6"/>
  <c r="I7" i="6"/>
  <c r="E7" i="6"/>
  <c r="M6" i="6"/>
  <c r="I6" i="6"/>
  <c r="E6" i="6"/>
  <c r="M5" i="6"/>
  <c r="I5" i="6"/>
  <c r="E5" i="6"/>
  <c r="M4" i="6"/>
  <c r="I4" i="6"/>
  <c r="E4" i="6"/>
  <c r="M3" i="6"/>
  <c r="I3" i="6"/>
  <c r="E3" i="6"/>
  <c r="M2" i="6"/>
  <c r="I2" i="6"/>
  <c r="E2" i="6"/>
  <c r="H35" i="1"/>
  <c r="H37" i="1" s="1"/>
  <c r="D43" i="1"/>
  <c r="L41" i="6" l="1"/>
  <c r="M41" i="6" s="1"/>
  <c r="I44" i="1" s="1"/>
  <c r="E41" i="6"/>
  <c r="L37" i="6" s="1"/>
  <c r="M37" i="6" s="1"/>
  <c r="I42" i="1" s="1"/>
  <c r="L42" i="6"/>
  <c r="D45" i="1" s="1"/>
  <c r="L38" i="6"/>
  <c r="M38" i="6" s="1"/>
  <c r="I43" i="1" s="1"/>
  <c r="H44" i="1"/>
  <c r="L40" i="6"/>
  <c r="M34" i="6"/>
  <c r="D42" i="1"/>
  <c r="H42" i="1" l="1"/>
  <c r="H43" i="1"/>
  <c r="M40" i="6"/>
  <c r="E44" i="1" s="1"/>
  <c r="D44" i="1"/>
  <c r="E42" i="1"/>
  <c r="D46" i="1" l="1"/>
  <c r="H46" i="1" s="1"/>
  <c r="M43" i="6"/>
  <c r="L44" i="6" s="1"/>
</calcChain>
</file>

<file path=xl/comments1.xml><?xml version="1.0" encoding="utf-8"?>
<comments xmlns="http://schemas.openxmlformats.org/spreadsheetml/2006/main">
  <authors>
    <author>tcraddock</author>
    <author>Tim and Michelle</author>
    <author>TimC</author>
  </authors>
  <commentList>
    <comment ref="B1" authorId="0">
      <text>
        <r>
          <rPr>
            <sz val="10"/>
            <color indexed="81"/>
            <rFont val="Arial Narrow"/>
            <family val="2"/>
          </rPr>
          <t xml:space="preserve">Complete this summary then save the file to your computer using an abbreviation of the stream name and date.  E-mail the file along with your photographs and any additional comments or information to the Citizen's Monitoring Coordinator at: timothy.d.craddock@wv.gov.  </t>
        </r>
        <r>
          <rPr>
            <u/>
            <sz val="10"/>
            <color indexed="81"/>
            <rFont val="Arial Narrow"/>
            <family val="2"/>
          </rPr>
          <t>Note</t>
        </r>
        <r>
          <rPr>
            <sz val="10"/>
            <color indexed="81"/>
            <rFont val="Arial Narrow"/>
            <family val="2"/>
          </rPr>
          <t>: Use the drop-down choices when available.</t>
        </r>
      </text>
    </comment>
    <comment ref="E9" authorId="1">
      <text>
        <r>
          <rPr>
            <sz val="9"/>
            <color indexed="81"/>
            <rFont val="Arial Narrow"/>
            <family val="2"/>
          </rPr>
          <t>Record your units (i.e. ppm, mg/L etc.) in this column</t>
        </r>
      </text>
    </comment>
    <comment ref="B18" authorId="1">
      <text>
        <r>
          <rPr>
            <sz val="9"/>
            <color indexed="81"/>
            <rFont val="Arial Narrow"/>
            <family val="2"/>
          </rPr>
          <t>List the results of additional analysis or provide comments.</t>
        </r>
      </text>
    </comment>
    <comment ref="G18" authorId="2">
      <text>
        <r>
          <rPr>
            <sz val="9"/>
            <color indexed="81"/>
            <rFont val="Arial Narrow"/>
            <family val="2"/>
          </rPr>
          <t>The pebble count index is based upon the percentages of each size class.  Indicate whether you estimated or used an actual count by checking above the appropriate cell.</t>
        </r>
      </text>
    </comment>
    <comment ref="C21" authorId="0">
      <text>
        <r>
          <rPr>
            <sz val="8"/>
            <color indexed="81"/>
            <rFont val="Tahoma"/>
            <family val="2"/>
          </rPr>
          <t>Wetted width</t>
        </r>
      </text>
    </comment>
    <comment ref="D21" authorId="0">
      <text>
        <r>
          <rPr>
            <sz val="9"/>
            <color indexed="81"/>
            <rFont val="Arial Narrow"/>
            <family val="2"/>
          </rPr>
          <t>Depth is usually measured in inches, to convert to feet simply divide by 12; indicate if you measured bankfull or wetted width.</t>
        </r>
      </text>
    </comment>
    <comment ref="H21" authorId="2">
      <text>
        <r>
          <rPr>
            <sz val="10"/>
            <color indexed="81"/>
            <rFont val="Arial Narrow"/>
            <family val="2"/>
          </rPr>
          <t>Enter numbers only for your habitat assessment: (1 - 20) or (1 - 10) for left and right sides; the abbreviations (O,S,M,P) represent the integrity ratings.</t>
        </r>
      </text>
    </comment>
    <comment ref="F23" authorId="1">
      <text>
        <r>
          <rPr>
            <sz val="9"/>
            <color indexed="81"/>
            <rFont val="Arial Narrow"/>
            <family val="2"/>
          </rPr>
          <t>Water level estimate</t>
        </r>
      </text>
    </comment>
    <comment ref="B48" authorId="0">
      <text>
        <r>
          <rPr>
            <sz val="9"/>
            <color indexed="81"/>
            <rFont val="Arial Narrow"/>
            <family val="2"/>
          </rPr>
          <t>List the land uses that you suspect are having an impact on your station.  Rate the impact (</t>
        </r>
        <r>
          <rPr>
            <b/>
            <sz val="9"/>
            <color indexed="81"/>
            <rFont val="Arial Narrow"/>
            <family val="2"/>
          </rPr>
          <t>I</t>
        </r>
        <r>
          <rPr>
            <sz val="9"/>
            <color indexed="81"/>
            <rFont val="Arial Narrow"/>
            <family val="2"/>
          </rPr>
          <t>) as low (1), moderate (2) or high and also provide the approximate location (</t>
        </r>
        <r>
          <rPr>
            <b/>
            <sz val="9"/>
            <color indexed="81"/>
            <rFont val="Arial Narrow"/>
            <family val="2"/>
          </rPr>
          <t>L</t>
        </r>
        <r>
          <rPr>
            <sz val="9"/>
            <color indexed="81"/>
            <rFont val="Arial Narrow"/>
            <family val="2"/>
          </rPr>
          <t>) as (S) streamside, (M) within 1/4 mile, or (W) in the watershed.</t>
        </r>
      </text>
    </comment>
  </commentList>
</comments>
</file>

<file path=xl/comments2.xml><?xml version="1.0" encoding="utf-8"?>
<comments xmlns="http://schemas.openxmlformats.org/spreadsheetml/2006/main">
  <authors>
    <author>TimC</author>
  </authors>
  <commentList>
    <comment ref="J33" authorId="0">
      <text>
        <r>
          <rPr>
            <sz val="9"/>
            <color indexed="81"/>
            <rFont val="Arial Narrow"/>
            <family val="2"/>
          </rPr>
          <t>Decreases with disturbance</t>
        </r>
      </text>
    </comment>
    <comment ref="J36" authorId="0">
      <text>
        <r>
          <rPr>
            <sz val="9"/>
            <color indexed="81"/>
            <rFont val="Arial Narrow"/>
            <family val="2"/>
          </rPr>
          <t>Increases with disturbance</t>
        </r>
      </text>
    </comment>
    <comment ref="M40" authorId="0">
      <text>
        <r>
          <rPr>
            <sz val="9"/>
            <color indexed="81"/>
            <rFont val="Arial Narrow"/>
            <family val="2"/>
          </rPr>
          <t>Decreases with disturbance</t>
        </r>
      </text>
    </comment>
    <comment ref="M41" authorId="0">
      <text>
        <r>
          <rPr>
            <sz val="9"/>
            <color indexed="81"/>
            <rFont val="Arial Narrow"/>
            <family val="2"/>
          </rPr>
          <t>Increases with disturbance</t>
        </r>
      </text>
    </comment>
    <comment ref="M42" authorId="0">
      <text>
        <r>
          <rPr>
            <sz val="8"/>
            <color indexed="81"/>
            <rFont val="Arial Narrow"/>
            <family val="2"/>
          </rPr>
          <t xml:space="preserve">An overabundance of netspinning caddisflies may indicate enriched conditions.  </t>
        </r>
        <r>
          <rPr>
            <u/>
            <sz val="8"/>
            <color indexed="81"/>
            <rFont val="Arial Narrow"/>
            <family val="2"/>
          </rPr>
          <t>Note</t>
        </r>
        <r>
          <rPr>
            <sz val="8"/>
            <color indexed="81"/>
            <rFont val="Arial Narrow"/>
            <family val="2"/>
          </rPr>
          <t>: This index is not included in the calculation of the Stream Condition Index.</t>
        </r>
      </text>
    </comment>
  </commentList>
</comments>
</file>

<file path=xl/sharedStrings.xml><?xml version="1.0" encoding="utf-8"?>
<sst xmlns="http://schemas.openxmlformats.org/spreadsheetml/2006/main" count="561" uniqueCount="410">
  <si>
    <t>Stream</t>
  </si>
  <si>
    <t>Monitoring group</t>
  </si>
  <si>
    <t>Basin</t>
  </si>
  <si>
    <t>Latitude</t>
  </si>
  <si>
    <t>Longitude</t>
  </si>
  <si>
    <t>Directions</t>
  </si>
  <si>
    <t>Date</t>
  </si>
  <si>
    <t>Station code</t>
  </si>
  <si>
    <t>RR-miles</t>
  </si>
  <si>
    <t>Start-time</t>
  </si>
  <si>
    <t>Temperature</t>
  </si>
  <si>
    <t>pH</t>
  </si>
  <si>
    <t>Dissolved oxygen</t>
  </si>
  <si>
    <t>Conductivity</t>
  </si>
  <si>
    <t>Nitrite/nitrate</t>
  </si>
  <si>
    <t>Alkalinity</t>
  </si>
  <si>
    <t>Turbidity</t>
  </si>
  <si>
    <t>Bacteria</t>
  </si>
  <si>
    <t>Riffle</t>
  </si>
  <si>
    <t>Run</t>
  </si>
  <si>
    <t>Discharge</t>
  </si>
  <si>
    <t>(cfs)</t>
  </si>
  <si>
    <t>Level</t>
  </si>
  <si>
    <t>Sand</t>
  </si>
  <si>
    <t>Fine gravel</t>
  </si>
  <si>
    <t>Coarse gravel</t>
  </si>
  <si>
    <t>Cobble</t>
  </si>
  <si>
    <t>Boulder</t>
  </si>
  <si>
    <t>Bedrock</t>
  </si>
  <si>
    <t>Woody debris</t>
  </si>
  <si>
    <t>Count</t>
  </si>
  <si>
    <t>Water clarity</t>
  </si>
  <si>
    <t>Water color</t>
  </si>
  <si>
    <t>Water odor</t>
  </si>
  <si>
    <t>Algae color</t>
  </si>
  <si>
    <t>Algae abundance</t>
  </si>
  <si>
    <t>Channel shade</t>
  </si>
  <si>
    <t>Surface foam</t>
  </si>
  <si>
    <t>Sediment deposition</t>
  </si>
  <si>
    <t>Embeddedness</t>
  </si>
  <si>
    <t>Bank stability</t>
  </si>
  <si>
    <t>Riparian buffer width</t>
  </si>
  <si>
    <t>Points</t>
  </si>
  <si>
    <t>Total Taxa</t>
  </si>
  <si>
    <t>EPT Taxa</t>
  </si>
  <si>
    <t>Biotic Index</t>
  </si>
  <si>
    <t>Value</t>
  </si>
  <si>
    <t>Integrity</t>
  </si>
  <si>
    <t>Other</t>
  </si>
  <si>
    <t>(I)</t>
  </si>
  <si>
    <t>(L)</t>
  </si>
  <si>
    <t>Land use</t>
  </si>
  <si>
    <t>Greenbrier River</t>
  </si>
  <si>
    <t>Clear</t>
  </si>
  <si>
    <t>Murky</t>
  </si>
  <si>
    <t>Muddy</t>
  </si>
  <si>
    <t>None</t>
  </si>
  <si>
    <t>Brown</t>
  </si>
  <si>
    <t>Orange/red</t>
  </si>
  <si>
    <t>White/gray</t>
  </si>
  <si>
    <t>Black</t>
  </si>
  <si>
    <t>Musty</t>
  </si>
  <si>
    <t>Organic</t>
  </si>
  <si>
    <t>Fishy</t>
  </si>
  <si>
    <t>Rotten egg</t>
  </si>
  <si>
    <t>Chemical</t>
  </si>
  <si>
    <t>Light green</t>
  </si>
  <si>
    <t>Dark green</t>
  </si>
  <si>
    <t>Combination</t>
  </si>
  <si>
    <t>Scattered</t>
  </si>
  <si>
    <t>Moderate</t>
  </si>
  <si>
    <t>Heavy</t>
  </si>
  <si>
    <t>Algae texture</t>
  </si>
  <si>
    <t>Even coat</t>
  </si>
  <si>
    <t>Hairy</t>
  </si>
  <si>
    <t>Matted</t>
  </si>
  <si>
    <t>Sediment color</t>
  </si>
  <si>
    <t>Foam</t>
  </si>
  <si>
    <t>Slight</t>
  </si>
  <si>
    <t>Shade</t>
  </si>
  <si>
    <t>Excellent</t>
  </si>
  <si>
    <t>Good</t>
  </si>
  <si>
    <t>Marginal</t>
  </si>
  <si>
    <t>Poor</t>
  </si>
  <si>
    <t>Optimal</t>
  </si>
  <si>
    <t>Suboptimal</t>
  </si>
  <si>
    <t>Low</t>
  </si>
  <si>
    <t>Normal</t>
  </si>
  <si>
    <t>High</t>
  </si>
  <si>
    <t>Water level</t>
  </si>
  <si>
    <t>North Branch Potomac</t>
  </si>
  <si>
    <t>South Branch Potomac</t>
  </si>
  <si>
    <t>Tygart Valley River</t>
  </si>
  <si>
    <t>Youghiagheny River</t>
  </si>
  <si>
    <t>Upper New River</t>
  </si>
  <si>
    <t>Lower New River</t>
  </si>
  <si>
    <t>Potomac Direct Drains</t>
  </si>
  <si>
    <t>Shenandoah River</t>
  </si>
  <si>
    <t>Cacapon River</t>
  </si>
  <si>
    <t>Monongahela River</t>
  </si>
  <si>
    <t>Cheat River</t>
  </si>
  <si>
    <t>West Fork River</t>
  </si>
  <si>
    <t>Dunkard Creek</t>
  </si>
  <si>
    <t>Upper Ohio River</t>
  </si>
  <si>
    <t>Middle Ohio River</t>
  </si>
  <si>
    <t>Lower Ohio River</t>
  </si>
  <si>
    <t>Upper Kanawha River</t>
  </si>
  <si>
    <t>Little Kanawha River</t>
  </si>
  <si>
    <t>Lower Kanawha River</t>
  </si>
  <si>
    <t>Elk River</t>
  </si>
  <si>
    <t>Gauley River</t>
  </si>
  <si>
    <t>Coal River</t>
  </si>
  <si>
    <t>Tug Fork River</t>
  </si>
  <si>
    <t>Big Sandy River</t>
  </si>
  <si>
    <t>James River</t>
  </si>
  <si>
    <t>Upper Guyandotte River</t>
  </si>
  <si>
    <t>Lower Guyandotte River</t>
  </si>
  <si>
    <t>Twelvepole Creek</t>
  </si>
  <si>
    <t>µs/cm</t>
  </si>
  <si>
    <t>C</t>
  </si>
  <si>
    <t>Totals</t>
  </si>
  <si>
    <t>TV</t>
  </si>
  <si>
    <t>Hancock</t>
  </si>
  <si>
    <t>Pendleton</t>
  </si>
  <si>
    <t>Brooke</t>
  </si>
  <si>
    <t>Ohio</t>
  </si>
  <si>
    <t>Upshur</t>
  </si>
  <si>
    <t>Lewis</t>
  </si>
  <si>
    <t>Marshall</t>
  </si>
  <si>
    <t>Gilmer</t>
  </si>
  <si>
    <t>Ritchie</t>
  </si>
  <si>
    <t>Wetzel</t>
  </si>
  <si>
    <t>Wood</t>
  </si>
  <si>
    <t>Wirt</t>
  </si>
  <si>
    <t>Monongalia</t>
  </si>
  <si>
    <t>Calhoun</t>
  </si>
  <si>
    <t>Preston</t>
  </si>
  <si>
    <t>Roan</t>
  </si>
  <si>
    <t>Jackson</t>
  </si>
  <si>
    <t>Marion</t>
  </si>
  <si>
    <t>Nicholas</t>
  </si>
  <si>
    <t>Clay</t>
  </si>
  <si>
    <t>Taylor</t>
  </si>
  <si>
    <t>Braxton</t>
  </si>
  <si>
    <t>Webster</t>
  </si>
  <si>
    <t>Tyler</t>
  </si>
  <si>
    <t>Pocahontas</t>
  </si>
  <si>
    <t>Pleasants</t>
  </si>
  <si>
    <t>Greenbrier</t>
  </si>
  <si>
    <t>Doddridge</t>
  </si>
  <si>
    <t>Fayette</t>
  </si>
  <si>
    <t>Harrison</t>
  </si>
  <si>
    <t>Kanawha</t>
  </si>
  <si>
    <t>Putnam</t>
  </si>
  <si>
    <t>Barbour</t>
  </si>
  <si>
    <t>Mason</t>
  </si>
  <si>
    <t>Cabell</t>
  </si>
  <si>
    <t>Tucker</t>
  </si>
  <si>
    <t>Wayne</t>
  </si>
  <si>
    <t>Lincoln</t>
  </si>
  <si>
    <t>Grant</t>
  </si>
  <si>
    <t>Boone</t>
  </si>
  <si>
    <t>Raleigh</t>
  </si>
  <si>
    <t>Hardy</t>
  </si>
  <si>
    <t>Summers</t>
  </si>
  <si>
    <t>Monroe</t>
  </si>
  <si>
    <t>Mineral</t>
  </si>
  <si>
    <t>Mercer</t>
  </si>
  <si>
    <t>Wyoming</t>
  </si>
  <si>
    <t>Hampshire</t>
  </si>
  <si>
    <t>Logan</t>
  </si>
  <si>
    <t>Morgan</t>
  </si>
  <si>
    <t>Mingo</t>
  </si>
  <si>
    <t>Berkeley</t>
  </si>
  <si>
    <t>McDowell</t>
  </si>
  <si>
    <t>Jefferson</t>
  </si>
  <si>
    <t>TDS</t>
  </si>
  <si>
    <t>Silt/clay</t>
  </si>
  <si>
    <t>(W)</t>
  </si>
  <si>
    <t>Bankfull</t>
  </si>
  <si>
    <t>Wetted</t>
  </si>
  <si>
    <t>Additional comments</t>
  </si>
  <si>
    <t>Randolph</t>
  </si>
  <si>
    <t>Metrics</t>
  </si>
  <si>
    <t>Watersheds</t>
  </si>
  <si>
    <t>Counties</t>
  </si>
  <si>
    <t>Right</t>
  </si>
  <si>
    <t>Left</t>
  </si>
  <si>
    <t>Benthic macroinvertebrates</t>
  </si>
  <si>
    <t>Streambed composition</t>
  </si>
  <si>
    <t>Water chemistry</t>
  </si>
  <si>
    <t>Physical conditions</t>
  </si>
  <si>
    <t>EPHEMEROPTERA</t>
  </si>
  <si>
    <t>Ameletidae</t>
  </si>
  <si>
    <t xml:space="preserve">Baetidae </t>
  </si>
  <si>
    <t>Beatiscidae</t>
  </si>
  <si>
    <t>Caenidae</t>
  </si>
  <si>
    <t>Ephemerellidae</t>
  </si>
  <si>
    <t>Ephemeridae</t>
  </si>
  <si>
    <t>Heptageniidae</t>
  </si>
  <si>
    <t>Isonychiidae</t>
  </si>
  <si>
    <t>Leptophlebiidae</t>
  </si>
  <si>
    <t>Potamanthidae</t>
  </si>
  <si>
    <t>Siphlonuridae</t>
  </si>
  <si>
    <t xml:space="preserve">Tricorythidae </t>
  </si>
  <si>
    <t>Macroinvertebrates</t>
  </si>
  <si>
    <t>PLECOPTERA</t>
  </si>
  <si>
    <t>Capniidae</t>
  </si>
  <si>
    <t>Chloroperlidae</t>
  </si>
  <si>
    <t>Leuctridae</t>
  </si>
  <si>
    <t>Nemouridae</t>
  </si>
  <si>
    <t>Peltoperlidae</t>
  </si>
  <si>
    <t>Perlidae</t>
  </si>
  <si>
    <t xml:space="preserve">Perlodidae </t>
  </si>
  <si>
    <t>Pteronarcyidae</t>
  </si>
  <si>
    <t>Taeniopterygidae</t>
  </si>
  <si>
    <t>TRICHOPTERA</t>
  </si>
  <si>
    <t>Brachycentridae</t>
  </si>
  <si>
    <t>Glossosomatidae</t>
  </si>
  <si>
    <t xml:space="preserve">Helicopsychidae </t>
  </si>
  <si>
    <t>Hydropsychidae</t>
  </si>
  <si>
    <t xml:space="preserve">Hydroptilidae </t>
  </si>
  <si>
    <t xml:space="preserve">Lepidostomatidae </t>
  </si>
  <si>
    <t xml:space="preserve">Leptoceridae </t>
  </si>
  <si>
    <t>Limnephilidae</t>
  </si>
  <si>
    <t>Molannidae</t>
  </si>
  <si>
    <t>Philopotamidae</t>
  </si>
  <si>
    <t xml:space="preserve">Phryganeidae </t>
  </si>
  <si>
    <t>Polycentropodidae</t>
  </si>
  <si>
    <t>Psychomiidae</t>
  </si>
  <si>
    <t xml:space="preserve">Rhyacophilidae </t>
  </si>
  <si>
    <t>Uenoidae</t>
  </si>
  <si>
    <t>ODONATA</t>
  </si>
  <si>
    <t>Aeshnidae</t>
  </si>
  <si>
    <t>Calopterygidae</t>
  </si>
  <si>
    <t>Coenagrionidae</t>
  </si>
  <si>
    <t>Cordulegastridae</t>
  </si>
  <si>
    <t xml:space="preserve">Gomphidae </t>
  </si>
  <si>
    <t>Lestidae</t>
  </si>
  <si>
    <t xml:space="preserve">Libellulidae </t>
  </si>
  <si>
    <t>COLEOPTERA</t>
  </si>
  <si>
    <t xml:space="preserve">Chrysomelidae </t>
  </si>
  <si>
    <t>Dryopidae</t>
  </si>
  <si>
    <t>Dytiscidae</t>
  </si>
  <si>
    <t xml:space="preserve">Elmidae </t>
  </si>
  <si>
    <t xml:space="preserve">Gyrinidae </t>
  </si>
  <si>
    <t>Haliplidae</t>
  </si>
  <si>
    <t>Hydrophilidae</t>
  </si>
  <si>
    <t xml:space="preserve">Psephenidae </t>
  </si>
  <si>
    <t xml:space="preserve">Ptilodactylidae </t>
  </si>
  <si>
    <t>HEMIPTERA</t>
  </si>
  <si>
    <t>Belostomatidae</t>
  </si>
  <si>
    <t>Corixidae</t>
  </si>
  <si>
    <t>Gerridae</t>
  </si>
  <si>
    <t xml:space="preserve">Hydrometridae </t>
  </si>
  <si>
    <t>Nepidae</t>
  </si>
  <si>
    <t xml:space="preserve">Notonectidae </t>
  </si>
  <si>
    <t>MEGALOPTERA</t>
  </si>
  <si>
    <t>Corydalidae</t>
  </si>
  <si>
    <t>Sialidae</t>
  </si>
  <si>
    <t>DIPTERA</t>
  </si>
  <si>
    <t xml:space="preserve">Athericidae </t>
  </si>
  <si>
    <t>Blephariceridae</t>
  </si>
  <si>
    <t>Ceratopogonidae</t>
  </si>
  <si>
    <t>Chironomidae</t>
  </si>
  <si>
    <t xml:space="preserve">Culicidae </t>
  </si>
  <si>
    <t xml:space="preserve">Dixidae </t>
  </si>
  <si>
    <t>Empididae</t>
  </si>
  <si>
    <t>Psychodidae</t>
  </si>
  <si>
    <t xml:space="preserve">Ptychopteridae </t>
  </si>
  <si>
    <t>Simuliidae</t>
  </si>
  <si>
    <t xml:space="preserve">Stratiomyidae </t>
  </si>
  <si>
    <t xml:space="preserve">Syrphidae </t>
  </si>
  <si>
    <t>Tabanidae</t>
  </si>
  <si>
    <t>Tipulidae</t>
  </si>
  <si>
    <t>MISC</t>
  </si>
  <si>
    <t xml:space="preserve">Collembola </t>
  </si>
  <si>
    <t xml:space="preserve">Lepidoptera </t>
  </si>
  <si>
    <t>Neuroptera</t>
  </si>
  <si>
    <t>Hydrachnidae</t>
  </si>
  <si>
    <t>CRUSTACEA</t>
  </si>
  <si>
    <t xml:space="preserve">Asellidae </t>
  </si>
  <si>
    <t>Cambaridae</t>
  </si>
  <si>
    <t>Gammaridae</t>
  </si>
  <si>
    <t xml:space="preserve">Palaemonidae </t>
  </si>
  <si>
    <t>ANNELIDA</t>
  </si>
  <si>
    <t xml:space="preserve">Hirudinea </t>
  </si>
  <si>
    <t xml:space="preserve">Nematoda </t>
  </si>
  <si>
    <t>Nematomorpha</t>
  </si>
  <si>
    <t>Oligochaeta</t>
  </si>
  <si>
    <t xml:space="preserve">TURBELLARIA </t>
  </si>
  <si>
    <t xml:space="preserve">Turbellaria </t>
  </si>
  <si>
    <t>BIVALVIA</t>
  </si>
  <si>
    <t xml:space="preserve">Corbiculidae </t>
  </si>
  <si>
    <t>Sphaeriidae</t>
  </si>
  <si>
    <t xml:space="preserve">Unionidae </t>
  </si>
  <si>
    <t>GASTROPODA</t>
  </si>
  <si>
    <t>Ancylidae</t>
  </si>
  <si>
    <t>Hydrobiidae</t>
  </si>
  <si>
    <t>Physidae</t>
  </si>
  <si>
    <t xml:space="preserve">Planorbidae </t>
  </si>
  <si>
    <t>Pleuroceridae</t>
  </si>
  <si>
    <t xml:space="preserve">Viviparidae </t>
  </si>
  <si>
    <t>Channel flow status</t>
  </si>
  <si>
    <t>Attachment sites</t>
  </si>
  <si>
    <t>Riffle frequency</t>
  </si>
  <si>
    <t>Channel alterations</t>
  </si>
  <si>
    <t>Family names</t>
  </si>
  <si>
    <t>Sediment odor</t>
  </si>
  <si>
    <t>Physical/habitat condition comments</t>
  </si>
  <si>
    <t>Richness</t>
  </si>
  <si>
    <t>Tolerance</t>
  </si>
  <si>
    <t>% Tolerant</t>
  </si>
  <si>
    <t>% EPT Abundance</t>
  </si>
  <si>
    <t>% Dominance</t>
  </si>
  <si>
    <t>Biological Integrity</t>
  </si>
  <si>
    <t>Degrees</t>
  </si>
  <si>
    <t>Minutes</t>
  </si>
  <si>
    <t>Seconds</t>
  </si>
  <si>
    <t>Habitat  Assessment</t>
  </si>
  <si>
    <t>Habitat Integrity</t>
  </si>
  <si>
    <t>Habitat Score</t>
  </si>
  <si>
    <t>Stream Score</t>
  </si>
  <si>
    <t>Stream Integrity</t>
  </si>
  <si>
    <t>Bank veg. protection</t>
  </si>
  <si>
    <t>Velocity/depth</t>
  </si>
  <si>
    <t>Counts</t>
  </si>
  <si>
    <t>Insect groups</t>
  </si>
  <si>
    <t>Non-insect groups</t>
  </si>
  <si>
    <t>Ephemeroptera</t>
  </si>
  <si>
    <t>Odonata</t>
  </si>
  <si>
    <t>Crustacea</t>
  </si>
  <si>
    <t>Annelida</t>
  </si>
  <si>
    <t>Coleoptera</t>
  </si>
  <si>
    <t>Turbellaria</t>
  </si>
  <si>
    <t>Bivalvia</t>
  </si>
  <si>
    <t>Plecoptera</t>
  </si>
  <si>
    <t>Gastropoda</t>
  </si>
  <si>
    <t>Hemiptera</t>
  </si>
  <si>
    <t>Trichoptera</t>
  </si>
  <si>
    <t>Miscellaneous</t>
  </si>
  <si>
    <t>Megaloptera</t>
  </si>
  <si>
    <t>Diptera</t>
  </si>
  <si>
    <t>Total number</t>
  </si>
  <si>
    <t>Total families</t>
  </si>
  <si>
    <t>Metric calculations</t>
  </si>
  <si>
    <t xml:space="preserve"> (1)  Total Taxa</t>
  </si>
  <si>
    <t xml:space="preserve"> (2)  EPT Taxa</t>
  </si>
  <si>
    <t xml:space="preserve">  (3)  Biotic Index</t>
  </si>
  <si>
    <t xml:space="preserve">  (4)  % Tolerant</t>
  </si>
  <si>
    <t>Composition</t>
  </si>
  <si>
    <t xml:space="preserve">  (5)  % EPT Abundance</t>
  </si>
  <si>
    <t>Total Tolerance Value</t>
  </si>
  <si>
    <t xml:space="preserve">  (6)  % Dominance</t>
  </si>
  <si>
    <t>West Virginia Save Our Streams</t>
  </si>
  <si>
    <t xml:space="preserve">  (7)  % Netspinnners</t>
  </si>
  <si>
    <t>601 57th Street, SE, Charleston  WV  25304</t>
  </si>
  <si>
    <t>Stream Condition Index</t>
  </si>
  <si>
    <t xml:space="preserve">http://www.dep.wv.gov/sos </t>
  </si>
  <si>
    <t>Integrity Rating</t>
  </si>
  <si>
    <t>County</t>
  </si>
  <si>
    <t>% Chironomidae</t>
  </si>
  <si>
    <t>% Netspinners</t>
  </si>
  <si>
    <t>NA</t>
  </si>
  <si>
    <t>Units</t>
  </si>
  <si>
    <t>ppm</t>
  </si>
  <si>
    <t>mg/L</t>
  </si>
  <si>
    <t>%</t>
  </si>
  <si>
    <t>NTU</t>
  </si>
  <si>
    <t>JTU</t>
  </si>
  <si>
    <t>F</t>
  </si>
  <si>
    <t>CFU</t>
  </si>
  <si>
    <t>Abandoned mines</t>
  </si>
  <si>
    <t>MTM</t>
  </si>
  <si>
    <t>Deep mining</t>
  </si>
  <si>
    <t>Logging</t>
  </si>
  <si>
    <t>Oil and Gas</t>
  </si>
  <si>
    <t>Single family homes</t>
  </si>
  <si>
    <t>Subdivisions</t>
  </si>
  <si>
    <t>Urban</t>
  </si>
  <si>
    <t>Industrial</t>
  </si>
  <si>
    <t>Parking lots</t>
  </si>
  <si>
    <t>Bridges</t>
  </si>
  <si>
    <t xml:space="preserve">Pasture </t>
  </si>
  <si>
    <t>Cropland</t>
  </si>
  <si>
    <t>Intensive feedlots</t>
  </si>
  <si>
    <t>Recreation</t>
  </si>
  <si>
    <t>Parks</t>
  </si>
  <si>
    <t>Trails</t>
  </si>
  <si>
    <t>Other recreation</t>
  </si>
  <si>
    <t>Trash dumps</t>
  </si>
  <si>
    <t>Landfills</t>
  </si>
  <si>
    <t>Evaluate each condition on a scale from 1-20 or 1-10.  Make sure you look at the entire reach.</t>
  </si>
  <si>
    <t>Index</t>
  </si>
  <si>
    <t>Values</t>
  </si>
  <si>
    <t>Pool</t>
  </si>
  <si>
    <t>Prosobranchia</t>
  </si>
  <si>
    <t>Pulmonata</t>
  </si>
  <si>
    <t>Bythinidae</t>
  </si>
  <si>
    <t>Active construction</t>
  </si>
  <si>
    <t>Roads (paved)</t>
  </si>
  <si>
    <t>Roads (unpaved)</t>
  </si>
  <si>
    <t>Resource Extraction</t>
  </si>
  <si>
    <t>Urban/Residential</t>
  </si>
  <si>
    <t>Agricultural</t>
  </si>
  <si>
    <t>Streamside</t>
  </si>
  <si>
    <t>Within 1/4 mile</t>
  </si>
  <si>
    <t>Watershed</t>
  </si>
  <si>
    <t>Location</t>
  </si>
  <si>
    <t>Abundance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</si>
</sst>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h:mm;@"/>
  </numFmts>
  <fonts count="34" x14ac:knownFonts="1">
    <font>
      <sz val="11"/>
      <color theme="1"/>
      <name val="Calibri"/>
      <family val="2"/>
      <scheme val="minor"/>
    </font>
    <font>
      <sz val="10"/>
      <color indexed="81"/>
      <name val="Arial Narrow"/>
      <family val="2"/>
    </font>
    <font>
      <sz val="9"/>
      <color indexed="81"/>
      <name val="Arial Narrow"/>
      <family val="2"/>
    </font>
    <font>
      <b/>
      <sz val="9"/>
      <color indexed="81"/>
      <name val="Arial Narrow"/>
      <family val="2"/>
    </font>
    <font>
      <b/>
      <sz val="9"/>
      <name val="Arial Narrow"/>
      <family val="2"/>
    </font>
    <font>
      <sz val="8"/>
      <color indexed="81"/>
      <name val="Arial Narrow"/>
      <family val="2"/>
    </font>
    <font>
      <u/>
      <sz val="8"/>
      <color indexed="81"/>
      <name val="Arial Narrow"/>
      <family val="2"/>
    </font>
    <font>
      <u/>
      <sz val="10"/>
      <color indexed="81"/>
      <name val="Arial Narrow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8"/>
      <color theme="1"/>
      <name val="Times New Roman"/>
      <family val="1"/>
    </font>
    <font>
      <u/>
      <sz val="8"/>
      <color theme="9" tint="-0.499984740745262"/>
      <name val="Times New Roman"/>
      <family val="1"/>
    </font>
    <font>
      <b/>
      <sz val="8"/>
      <color theme="1"/>
      <name val="Times New Roman"/>
      <family val="1"/>
    </font>
    <font>
      <b/>
      <sz val="8"/>
      <color theme="9" tint="-0.499984740745262"/>
      <name val="Times New Roman"/>
      <family val="1"/>
    </font>
    <font>
      <sz val="9"/>
      <color theme="9" tint="-0.499984740745262"/>
      <name val="Arial Narrow"/>
      <family val="2"/>
    </font>
    <font>
      <u/>
      <sz val="8"/>
      <color rgb="FF008000"/>
      <name val="Times New Roman"/>
      <family val="1"/>
    </font>
    <font>
      <sz val="8"/>
      <color rgb="FF008000"/>
      <name val="Times New Roman"/>
      <family val="1"/>
    </font>
    <font>
      <sz val="9"/>
      <color theme="1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8000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color rgb="FF008000"/>
      <name val="Calibri"/>
      <family val="2"/>
      <scheme val="minor"/>
    </font>
    <font>
      <sz val="7"/>
      <color theme="9" tint="-0.499984740745262"/>
      <name val="Calibri"/>
      <family val="2"/>
      <scheme val="minor"/>
    </font>
    <font>
      <sz val="9"/>
      <color indexed="8"/>
      <name val="Calibri"/>
      <family val="2"/>
      <scheme val="minor"/>
    </font>
    <font>
      <sz val="6"/>
      <color theme="9" tint="-0.499984740745262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8000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10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1" fontId="13" fillId="3" borderId="1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 vertical="center"/>
    </xf>
    <xf numFmtId="0" fontId="14" fillId="0" borderId="3" xfId="1" applyFont="1" applyBorder="1" applyAlignment="1" applyProtection="1"/>
    <xf numFmtId="1" fontId="13" fillId="0" borderId="2" xfId="0" applyNumberFormat="1" applyFont="1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/>
    </xf>
    <xf numFmtId="1" fontId="13" fillId="0" borderId="1" xfId="0" applyNumberFormat="1" applyFont="1" applyBorder="1" applyAlignment="1" applyProtection="1">
      <alignment horizontal="center" vertical="center"/>
    </xf>
    <xf numFmtId="0" fontId="14" fillId="0" borderId="0" xfId="1" applyFont="1" applyAlignment="1" applyProtection="1"/>
    <xf numFmtId="1" fontId="13" fillId="0" borderId="2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4" fillId="0" borderId="5" xfId="1" applyFont="1" applyBorder="1" applyAlignment="1" applyProtection="1"/>
    <xf numFmtId="1" fontId="13" fillId="0" borderId="1" xfId="0" applyNumberFormat="1" applyFont="1" applyBorder="1" applyAlignment="1" applyProtection="1">
      <alignment horizontal="center" vertical="center"/>
      <protection locked="0"/>
    </xf>
    <xf numFmtId="1" fontId="13" fillId="0" borderId="3" xfId="0" applyNumberFormat="1" applyFont="1" applyBorder="1" applyAlignment="1" applyProtection="1">
      <alignment horizontal="center" vertical="center"/>
      <protection locked="0"/>
    </xf>
    <xf numFmtId="1" fontId="13" fillId="0" borderId="3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 applyProtection="1">
      <alignment horizontal="center" vertical="center"/>
      <protection locked="0"/>
    </xf>
    <xf numFmtId="1" fontId="13" fillId="0" borderId="5" xfId="0" applyNumberFormat="1" applyFont="1" applyBorder="1" applyAlignment="1">
      <alignment horizontal="center" vertical="center"/>
    </xf>
    <xf numFmtId="0" fontId="14" fillId="0" borderId="2" xfId="1" applyFont="1" applyBorder="1" applyAlignment="1" applyProtection="1"/>
    <xf numFmtId="1" fontId="13" fillId="0" borderId="3" xfId="0" applyNumberFormat="1" applyFont="1" applyBorder="1" applyAlignment="1" applyProtection="1">
      <alignment horizontal="center" vertical="center"/>
    </xf>
    <xf numFmtId="1" fontId="13" fillId="3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/>
    <xf numFmtId="0" fontId="17" fillId="0" borderId="0" xfId="1" applyFont="1" applyAlignment="1" applyProtection="1"/>
    <xf numFmtId="0" fontId="17" fillId="0" borderId="0" xfId="0" applyFont="1"/>
    <xf numFmtId="0" fontId="11" fillId="0" borderId="0" xfId="0" applyFont="1" applyFill="1" applyBorder="1" applyAlignment="1">
      <alignment horizontal="center"/>
    </xf>
    <xf numFmtId="0" fontId="20" fillId="2" borderId="0" xfId="0" applyFont="1" applyFill="1" applyProtection="1"/>
    <xf numFmtId="0" fontId="20" fillId="0" borderId="0" xfId="0" applyFont="1"/>
    <xf numFmtId="0" fontId="20" fillId="0" borderId="1" xfId="0" applyFont="1" applyBorder="1" applyAlignment="1" applyProtection="1">
      <alignment horizontal="center"/>
    </xf>
    <xf numFmtId="0" fontId="22" fillId="0" borderId="1" xfId="1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1" fontId="21" fillId="0" borderId="2" xfId="0" applyNumberFormat="1" applyFont="1" applyBorder="1" applyAlignment="1" applyProtection="1">
      <alignment horizontal="center" vertical="center"/>
      <protection locked="0"/>
    </xf>
    <xf numFmtId="1" fontId="21" fillId="0" borderId="3" xfId="0" applyNumberFormat="1" applyFont="1" applyBorder="1" applyAlignment="1" applyProtection="1">
      <alignment horizontal="center" vertical="center"/>
      <protection locked="0"/>
    </xf>
    <xf numFmtId="165" fontId="21" fillId="0" borderId="1" xfId="0" applyNumberFormat="1" applyFont="1" applyBorder="1" applyAlignment="1" applyProtection="1">
      <alignment horizontal="center" vertical="center"/>
      <protection locked="0"/>
    </xf>
    <xf numFmtId="166" fontId="21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/>
    </xf>
    <xf numFmtId="1" fontId="21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/>
    <xf numFmtId="0" fontId="20" fillId="2" borderId="0" xfId="0" applyFont="1" applyFill="1" applyAlignment="1" applyProtection="1">
      <alignment horizontal="left"/>
    </xf>
    <xf numFmtId="0" fontId="20" fillId="2" borderId="4" xfId="0" applyFont="1" applyFill="1" applyBorder="1" applyAlignment="1" applyProtection="1">
      <alignment horizontal="center"/>
    </xf>
    <xf numFmtId="0" fontId="20" fillId="2" borderId="1" xfId="0" applyFont="1" applyFill="1" applyBorder="1" applyAlignment="1" applyProtection="1">
      <alignment horizontal="center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1" fontId="21" fillId="0" borderId="4" xfId="0" applyNumberFormat="1" applyFont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 wrapText="1"/>
    </xf>
    <xf numFmtId="165" fontId="22" fillId="0" borderId="1" xfId="0" applyNumberFormat="1" applyFont="1" applyBorder="1" applyAlignment="1" applyProtection="1">
      <alignment horizontal="center" vertical="center"/>
    </xf>
    <xf numFmtId="2" fontId="21" fillId="2" borderId="1" xfId="0" applyNumberFormat="1" applyFont="1" applyFill="1" applyBorder="1" applyAlignment="1" applyProtection="1">
      <alignment horizontal="center" vertical="center" wrapText="1"/>
    </xf>
    <xf numFmtId="165" fontId="20" fillId="2" borderId="1" xfId="0" applyNumberFormat="1" applyFont="1" applyFill="1" applyBorder="1" applyAlignment="1" applyProtection="1">
      <alignment horizontal="center" vertical="center" wrapText="1"/>
    </xf>
    <xf numFmtId="165" fontId="21" fillId="0" borderId="1" xfId="0" applyNumberFormat="1" applyFont="1" applyFill="1" applyBorder="1" applyAlignment="1" applyProtection="1">
      <alignment horizontal="center"/>
    </xf>
    <xf numFmtId="165" fontId="20" fillId="0" borderId="1" xfId="0" applyNumberFormat="1" applyFont="1" applyFill="1" applyBorder="1" applyAlignment="1" applyProtection="1">
      <alignment horizontal="center"/>
    </xf>
    <xf numFmtId="165" fontId="21" fillId="0" borderId="3" xfId="0" applyNumberFormat="1" applyFont="1" applyFill="1" applyBorder="1" applyAlignment="1" applyProtection="1">
      <alignment horizontal="center"/>
    </xf>
    <xf numFmtId="1" fontId="21" fillId="0" borderId="1" xfId="0" applyNumberFormat="1" applyFont="1" applyBorder="1" applyAlignment="1" applyProtection="1">
      <alignment horizontal="center" vertical="center"/>
    </xf>
    <xf numFmtId="0" fontId="32" fillId="2" borderId="1" xfId="0" applyFont="1" applyFill="1" applyBorder="1" applyAlignment="1" applyProtection="1">
      <alignment horizontal="center"/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32" fillId="2" borderId="2" xfId="0" applyFont="1" applyFill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right" vertical="center"/>
    </xf>
    <xf numFmtId="0" fontId="25" fillId="0" borderId="9" xfId="0" applyFont="1" applyBorder="1" applyAlignment="1" applyProtection="1">
      <alignment horizontal="right" vertical="center"/>
    </xf>
    <xf numFmtId="0" fontId="25" fillId="0" borderId="8" xfId="0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 applyProtection="1">
      <alignment horizontal="left" vertical="center"/>
      <protection locked="0"/>
    </xf>
    <xf numFmtId="0" fontId="21" fillId="0" borderId="8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2" borderId="4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4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1" fontId="21" fillId="0" borderId="10" xfId="0" applyNumberFormat="1" applyFont="1" applyBorder="1" applyAlignment="1" applyProtection="1">
      <alignment horizontal="center" vertical="center"/>
    </xf>
    <xf numFmtId="1" fontId="21" fillId="0" borderId="11" xfId="0" applyNumberFormat="1" applyFont="1" applyBorder="1" applyAlignment="1" applyProtection="1">
      <alignment horizontal="center" vertical="center"/>
    </xf>
    <xf numFmtId="1" fontId="21" fillId="0" borderId="14" xfId="0" applyNumberFormat="1" applyFont="1" applyBorder="1" applyAlignment="1" applyProtection="1">
      <alignment horizontal="center" vertical="center"/>
    </xf>
    <xf numFmtId="1" fontId="21" fillId="0" borderId="7" xfId="0" applyNumberFormat="1" applyFont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25" fillId="2" borderId="14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6" fillId="4" borderId="10" xfId="0" applyFont="1" applyFill="1" applyBorder="1" applyAlignment="1" applyProtection="1">
      <alignment horizontal="center" vertical="center"/>
    </xf>
    <xf numFmtId="0" fontId="26" fillId="4" borderId="15" xfId="0" applyFont="1" applyFill="1" applyBorder="1" applyAlignment="1" applyProtection="1">
      <alignment horizontal="center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6" fillId="4" borderId="14" xfId="0" applyFont="1" applyFill="1" applyBorder="1" applyAlignment="1" applyProtection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</xf>
    <xf numFmtId="0" fontId="26" fillId="4" borderId="7" xfId="0" applyFont="1" applyFill="1" applyBorder="1" applyAlignment="1" applyProtection="1">
      <alignment horizontal="center" vertical="center"/>
    </xf>
    <xf numFmtId="0" fontId="25" fillId="2" borderId="15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0" fillId="4" borderId="4" xfId="0" applyFont="1" applyFill="1" applyBorder="1" applyAlignment="1" applyProtection="1">
      <alignment horizontal="center"/>
    </xf>
    <xf numFmtId="0" fontId="20" fillId="4" borderId="9" xfId="0" applyFont="1" applyFill="1" applyBorder="1" applyAlignment="1" applyProtection="1">
      <alignment horizontal="center"/>
    </xf>
    <xf numFmtId="0" fontId="20" fillId="4" borderId="8" xfId="0" applyFont="1" applyFill="1" applyBorder="1" applyAlignment="1" applyProtection="1">
      <alignment horizontal="center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30" fillId="0" borderId="12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13" xfId="0" applyFont="1" applyBorder="1" applyAlignment="1" applyProtection="1">
      <alignment horizontal="left" vertical="top" wrapText="1"/>
      <protection locked="0"/>
    </xf>
    <xf numFmtId="0" fontId="30" fillId="0" borderId="14" xfId="0" applyFont="1" applyBorder="1" applyAlignment="1" applyProtection="1">
      <alignment horizontal="left" vertical="top" wrapText="1"/>
      <protection locked="0"/>
    </xf>
    <xf numFmtId="0" fontId="30" fillId="0" borderId="6" xfId="0" applyFont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 applyProtection="1">
      <alignment horizontal="left" vertical="top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24" fillId="0" borderId="15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24" fillId="0" borderId="12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 horizontal="left" vertical="top" wrapText="1"/>
      <protection locked="0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4" fillId="0" borderId="7" xfId="0" applyFont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8" xfId="0" applyFont="1" applyBorder="1" applyAlignment="1" applyProtection="1">
      <alignment horizontal="left"/>
      <protection locked="0"/>
    </xf>
    <xf numFmtId="0" fontId="20" fillId="4" borderId="4" xfId="0" applyFont="1" applyFill="1" applyBorder="1" applyAlignment="1" applyProtection="1">
      <alignment horizontal="left" vertical="center"/>
    </xf>
    <xf numFmtId="0" fontId="20" fillId="4" borderId="9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left" vertical="center"/>
    </xf>
    <xf numFmtId="0" fontId="21" fillId="0" borderId="4" xfId="0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 applyProtection="1">
      <alignment horizontal="left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5" fillId="0" borderId="4" xfId="0" applyFont="1" applyFill="1" applyBorder="1" applyAlignment="1" applyProtection="1">
      <alignment horizontal="left"/>
    </xf>
    <xf numFmtId="0" fontId="25" fillId="0" borderId="9" xfId="0" applyFont="1" applyFill="1" applyBorder="1" applyAlignment="1" applyProtection="1">
      <alignment horizontal="left"/>
    </xf>
    <xf numFmtId="0" fontId="25" fillId="0" borderId="8" xfId="0" applyFont="1" applyFill="1" applyBorder="1" applyAlignment="1" applyProtection="1">
      <alignment horizontal="left"/>
    </xf>
    <xf numFmtId="0" fontId="20" fillId="2" borderId="4" xfId="0" applyFont="1" applyFill="1" applyBorder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/>
    </xf>
    <xf numFmtId="0" fontId="20" fillId="4" borderId="4" xfId="0" applyFont="1" applyFill="1" applyBorder="1" applyAlignment="1" applyProtection="1">
      <alignment horizontal="left"/>
    </xf>
    <xf numFmtId="0" fontId="20" fillId="4" borderId="9" xfId="0" applyFont="1" applyFill="1" applyBorder="1" applyAlignment="1" applyProtection="1">
      <alignment horizontal="left"/>
    </xf>
    <xf numFmtId="0" fontId="20" fillId="4" borderId="8" xfId="0" applyFont="1" applyFill="1" applyBorder="1" applyAlignment="1" applyProtection="1">
      <alignment horizontal="left"/>
    </xf>
    <xf numFmtId="0" fontId="20" fillId="0" borderId="10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left" vertical="center"/>
      <protection locked="0"/>
    </xf>
    <xf numFmtId="0" fontId="30" fillId="0" borderId="8" xfId="0" applyFont="1" applyBorder="1" applyAlignment="1" applyProtection="1">
      <alignment horizontal="left" vertical="center"/>
      <protection locked="0"/>
    </xf>
    <xf numFmtId="0" fontId="30" fillId="2" borderId="4" xfId="0" applyFont="1" applyFill="1" applyBorder="1" applyAlignment="1" applyProtection="1">
      <alignment horizontal="left" vertical="center"/>
      <protection locked="0"/>
    </xf>
    <xf numFmtId="0" fontId="30" fillId="2" borderId="8" xfId="0" applyFont="1" applyFill="1" applyBorder="1" applyAlignment="1" applyProtection="1">
      <alignment horizontal="left" vertical="center"/>
      <protection locked="0"/>
    </xf>
    <xf numFmtId="0" fontId="20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31" fillId="0" borderId="10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/>
    </xf>
    <xf numFmtId="0" fontId="31" fillId="0" borderId="4" xfId="0" applyFont="1" applyFill="1" applyBorder="1" applyAlignment="1" applyProtection="1">
      <alignment horizontal="center" vertical="center"/>
    </xf>
    <xf numFmtId="0" fontId="31" fillId="0" borderId="8" xfId="0" applyFont="1" applyFill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165" fontId="21" fillId="0" borderId="10" xfId="0" applyNumberFormat="1" applyFont="1" applyBorder="1" applyAlignment="1" applyProtection="1">
      <alignment horizontal="center" vertical="center" wrapText="1"/>
    </xf>
    <xf numFmtId="165" fontId="21" fillId="0" borderId="11" xfId="0" applyNumberFormat="1" applyFont="1" applyBorder="1" applyAlignment="1" applyProtection="1">
      <alignment horizontal="center" vertical="center" wrapText="1"/>
    </xf>
    <xf numFmtId="165" fontId="21" fillId="0" borderId="14" xfId="0" applyNumberFormat="1" applyFont="1" applyBorder="1" applyAlignment="1" applyProtection="1">
      <alignment horizontal="center" vertical="center" wrapText="1"/>
    </xf>
    <xf numFmtId="165" fontId="21" fillId="0" borderId="7" xfId="0" applyNumberFormat="1" applyFont="1" applyBorder="1" applyAlignment="1" applyProtection="1">
      <alignment horizontal="center" vertical="center" wrapText="1"/>
    </xf>
    <xf numFmtId="0" fontId="29" fillId="2" borderId="3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</xf>
    <xf numFmtId="2" fontId="21" fillId="0" borderId="3" xfId="0" applyNumberFormat="1" applyFont="1" applyBorder="1" applyAlignment="1" applyProtection="1">
      <alignment horizontal="center" vertical="center"/>
      <protection locked="0"/>
    </xf>
    <xf numFmtId="2" fontId="21" fillId="0" borderId="2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15" xfId="0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14" xfId="0" applyFont="1" applyBorder="1" applyAlignment="1" applyProtection="1">
      <alignment horizontal="left" vertical="center" wrapText="1"/>
      <protection locked="0"/>
    </xf>
    <xf numFmtId="0" fontId="28" fillId="0" borderId="6" xfId="0" applyFont="1" applyBorder="1" applyAlignment="1" applyProtection="1">
      <alignment horizontal="left" vertical="center" wrapText="1"/>
      <protection locked="0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right"/>
    </xf>
    <xf numFmtId="0" fontId="20" fillId="0" borderId="8" xfId="0" applyFont="1" applyBorder="1" applyAlignment="1" applyProtection="1">
      <alignment horizontal="right"/>
    </xf>
    <xf numFmtId="0" fontId="20" fillId="0" borderId="16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164" fontId="21" fillId="0" borderId="4" xfId="0" applyNumberFormat="1" applyFont="1" applyBorder="1" applyAlignment="1" applyProtection="1">
      <alignment horizontal="center" vertical="center"/>
      <protection locked="0"/>
    </xf>
    <xf numFmtId="164" fontId="21" fillId="0" borderId="8" xfId="0" applyNumberFormat="1" applyFont="1" applyBorder="1" applyAlignment="1" applyProtection="1">
      <alignment horizontal="center" vertical="center"/>
      <protection locked="0"/>
    </xf>
    <xf numFmtId="0" fontId="23" fillId="0" borderId="4" xfId="1" applyFont="1" applyBorder="1" applyAlignment="1" applyProtection="1">
      <alignment horizontal="center" vertical="center"/>
    </xf>
    <xf numFmtId="0" fontId="23" fillId="0" borderId="9" xfId="1" applyFont="1" applyBorder="1" applyAlignment="1" applyProtection="1">
      <alignment horizontal="center" vertical="center"/>
    </xf>
    <xf numFmtId="1" fontId="21" fillId="0" borderId="4" xfId="0" applyNumberFormat="1" applyFont="1" applyBorder="1" applyAlignment="1" applyProtection="1">
      <alignment horizontal="center" vertical="center"/>
      <protection locked="0"/>
    </xf>
    <xf numFmtId="1" fontId="21" fillId="0" borderId="9" xfId="0" applyNumberFormat="1" applyFont="1" applyBorder="1" applyAlignment="1" applyProtection="1">
      <alignment horizontal="center" vertical="center"/>
      <protection locked="0"/>
    </xf>
    <xf numFmtId="1" fontId="21" fillId="0" borderId="8" xfId="0" applyNumberFormat="1" applyFont="1" applyBorder="1" applyAlignment="1" applyProtection="1">
      <alignment horizontal="center" vertical="center"/>
      <protection locked="0"/>
    </xf>
    <xf numFmtId="0" fontId="22" fillId="2" borderId="4" xfId="1" applyFont="1" applyFill="1" applyBorder="1" applyAlignment="1" applyProtection="1">
      <alignment horizontal="center"/>
    </xf>
    <xf numFmtId="0" fontId="22" fillId="2" borderId="8" xfId="1" applyFont="1" applyFill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5" fillId="4" borderId="4" xfId="0" applyFont="1" applyFill="1" applyBorder="1" applyAlignment="1" applyProtection="1">
      <alignment horizontal="center"/>
    </xf>
    <xf numFmtId="0" fontId="25" fillId="4" borderId="9" xfId="0" applyFont="1" applyFill="1" applyBorder="1" applyAlignment="1" applyProtection="1">
      <alignment horizontal="center"/>
    </xf>
    <xf numFmtId="0" fontId="25" fillId="4" borderId="8" xfId="0" applyFont="1" applyFill="1" applyBorder="1" applyAlignment="1" applyProtection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20" fillId="0" borderId="14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0" fontId="26" fillId="4" borderId="4" xfId="1" applyFont="1" applyFill="1" applyBorder="1" applyAlignment="1" applyProtection="1">
      <alignment horizontal="center"/>
    </xf>
    <xf numFmtId="0" fontId="26" fillId="4" borderId="9" xfId="1" applyFont="1" applyFill="1" applyBorder="1" applyAlignment="1" applyProtection="1">
      <alignment horizontal="center"/>
    </xf>
    <xf numFmtId="0" fontId="26" fillId="4" borderId="8" xfId="1" applyFont="1" applyFill="1" applyBorder="1" applyAlignment="1" applyProtection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5" fillId="4" borderId="4" xfId="0" applyFont="1" applyFill="1" applyBorder="1" applyAlignment="1" applyProtection="1">
      <alignment horizontal="left"/>
    </xf>
    <xf numFmtId="0" fontId="25" fillId="4" borderId="9" xfId="0" applyFont="1" applyFill="1" applyBorder="1" applyAlignment="1" applyProtection="1">
      <alignment horizontal="left"/>
    </xf>
    <xf numFmtId="0" fontId="25" fillId="4" borderId="8" xfId="0" applyFont="1" applyFill="1" applyBorder="1" applyAlignment="1" applyProtection="1">
      <alignment horizontal="left"/>
    </xf>
    <xf numFmtId="0" fontId="18" fillId="2" borderId="14" xfId="1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/>
    </xf>
    <xf numFmtId="0" fontId="15" fillId="4" borderId="9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s.wvgs.wvnet.edu/topo/viewer.htm" TargetMode="External"/><Relationship Id="rId2" Type="http://schemas.openxmlformats.org/officeDocument/2006/relationships/hyperlink" Target="http://www.wvdep.org/Docs/17806_WVMajorBasins.pdf" TargetMode="External"/><Relationship Id="rId1" Type="http://schemas.openxmlformats.org/officeDocument/2006/relationships/hyperlink" Target="https://dep.wv.gov/WWE/givehelp/sos/Documents/Macroinvertebrates/WVSOS_Level2MacroTable.ht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pa.gov/bioindicators/html/caddisflies_ryacophilidae.html" TargetMode="External"/><Relationship Id="rId21" Type="http://schemas.openxmlformats.org/officeDocument/2006/relationships/hyperlink" Target="http://www.stroudcenter.org/schuylkill/taxa/taxon11.htm" TargetMode="External"/><Relationship Id="rId42" Type="http://schemas.openxmlformats.org/officeDocument/2006/relationships/hyperlink" Target="http://www.entomology.umn.edu/midge/VSMIVP%20Key/English/Coenagrionidae.htm" TargetMode="External"/><Relationship Id="rId47" Type="http://schemas.openxmlformats.org/officeDocument/2006/relationships/hyperlink" Target="http://www.entomology.umn.edu/midge/VSMIVP%20Key/English/Elmidae.htm" TargetMode="External"/><Relationship Id="rId63" Type="http://schemas.openxmlformats.org/officeDocument/2006/relationships/hyperlink" Target="http://www.entomology.umn.edu/midge/VSMIVP%20Key/English/Chironomidae.htm" TargetMode="External"/><Relationship Id="rId68" Type="http://schemas.openxmlformats.org/officeDocument/2006/relationships/hyperlink" Target="http://www.entomology.umn.edu/midge/VSMIVP%20Key/English/Empididae.htm" TargetMode="External"/><Relationship Id="rId84" Type="http://schemas.openxmlformats.org/officeDocument/2006/relationships/hyperlink" Target="http://www.chebucto.ns.ca/ccn/info/Science/SWCS/ZOOBENTH/BENTHOS/xxv.html" TargetMode="External"/><Relationship Id="rId89" Type="http://schemas.openxmlformats.org/officeDocument/2006/relationships/hyperlink" Target="http://el.erdc.usace.army.mil/zebra/zmis/zmishelp4/sphaeriidae.htm" TargetMode="External"/><Relationship Id="rId16" Type="http://schemas.openxmlformats.org/officeDocument/2006/relationships/hyperlink" Target="http://www.entomology.umn.edu/midge/VSMIVP%20Key/English/Perlidae.htm" TargetMode="External"/><Relationship Id="rId11" Type="http://schemas.openxmlformats.org/officeDocument/2006/relationships/hyperlink" Target="http://www.entomology.umn.edu/midge/VSMIVP%20Key/English/Ephemeridae.htm" TargetMode="External"/><Relationship Id="rId32" Type="http://schemas.openxmlformats.org/officeDocument/2006/relationships/hyperlink" Target="http://www.epa.gov/bioindicators/html/caddisflies_leptoceridae.html" TargetMode="External"/><Relationship Id="rId37" Type="http://schemas.openxmlformats.org/officeDocument/2006/relationships/hyperlink" Target="http://www.entomology.umn.edu/midge/VSMIVP%20Key/English/Aeshnidae.htm" TargetMode="External"/><Relationship Id="rId53" Type="http://schemas.openxmlformats.org/officeDocument/2006/relationships/hyperlink" Target="http://www.entomology.umn.edu/midge/VSMIVP%20Key/English/Corixidae.htm" TargetMode="External"/><Relationship Id="rId58" Type="http://schemas.openxmlformats.org/officeDocument/2006/relationships/hyperlink" Target="http://www.entomology.umn.edu/midge/VSMIVP%20Key/English/Gerridae.htm" TargetMode="External"/><Relationship Id="rId74" Type="http://schemas.openxmlformats.org/officeDocument/2006/relationships/hyperlink" Target="http://www.entomology.umn.edu/midge/VSMIVP%20Key/English/Tipulidae.htm" TargetMode="External"/><Relationship Id="rId79" Type="http://schemas.openxmlformats.org/officeDocument/2006/relationships/hyperlink" Target="http://www.ndfreshwaterinverts.vcsu.edu/php/detail.php?idnum=22&amp;p=Arthropoda&amp;c=Malacostraca&amp;show=31&amp;o=Amphipoda&amp;ls=adult" TargetMode="External"/><Relationship Id="rId5" Type="http://schemas.openxmlformats.org/officeDocument/2006/relationships/hyperlink" Target="http://www.entomology.umn.edu/midge/VSMIVP%20Key/English/Caenidae.htm" TargetMode="External"/><Relationship Id="rId90" Type="http://schemas.openxmlformats.org/officeDocument/2006/relationships/hyperlink" Target="http://el.erdc.usace.army.mil/mussels/freshwater.html" TargetMode="External"/><Relationship Id="rId95" Type="http://schemas.openxmlformats.org/officeDocument/2006/relationships/hyperlink" Target="http://www.ndfreshwaterinverts.vcsu.edu/php/detail.php?idnum=23&amp;p=Mollusca&amp;c=&amp;fa=Planorbidae" TargetMode="External"/><Relationship Id="rId22" Type="http://schemas.openxmlformats.org/officeDocument/2006/relationships/hyperlink" Target="http://www.epa.gov/bioindicators/html/caddisflies_hydropsychidae.html" TargetMode="External"/><Relationship Id="rId27" Type="http://schemas.openxmlformats.org/officeDocument/2006/relationships/hyperlink" Target="http://www.epa.gov/bioindicators/html/caddisflies_brachycentridae.html" TargetMode="External"/><Relationship Id="rId43" Type="http://schemas.openxmlformats.org/officeDocument/2006/relationships/hyperlink" Target="http://www.entomology.umn.edu/midge/VSMIVP%20Key/English/Lestidae.htm" TargetMode="External"/><Relationship Id="rId48" Type="http://schemas.openxmlformats.org/officeDocument/2006/relationships/hyperlink" Target="http://www.entomology.umn.edu/midge/VSMIVP%20Key/English/Gyrinidae.htm" TargetMode="External"/><Relationship Id="rId64" Type="http://schemas.openxmlformats.org/officeDocument/2006/relationships/hyperlink" Target="http://www.entomology.umn.edu/midge/VSMIVP%20Key/English/Culicidae.htm" TargetMode="External"/><Relationship Id="rId69" Type="http://schemas.openxmlformats.org/officeDocument/2006/relationships/hyperlink" Target="http://www.entomology.umn.edu/midge/VSMIVP%20Key/English/Psychodidae.htm" TargetMode="External"/><Relationship Id="rId80" Type="http://schemas.openxmlformats.org/officeDocument/2006/relationships/hyperlink" Target="http://www.science.marshall.edu/jonest/Crayfish%20web%20page/CrayfishHompage.htm" TargetMode="External"/><Relationship Id="rId85" Type="http://schemas.openxmlformats.org/officeDocument/2006/relationships/hyperlink" Target="http://www.stroudcenter.org/schuylkill/taxa/taxon33.htm" TargetMode="External"/><Relationship Id="rId3" Type="http://schemas.openxmlformats.org/officeDocument/2006/relationships/hyperlink" Target="http://www.entomology.umn.edu/midge/VSMIVP%20Key/English/Isonychiidae.htm" TargetMode="External"/><Relationship Id="rId12" Type="http://schemas.openxmlformats.org/officeDocument/2006/relationships/hyperlink" Target="http://www.entomology.umn.edu/midge/VSMIVP%20Key/English/Potamanthidae.htm" TargetMode="External"/><Relationship Id="rId17" Type="http://schemas.openxmlformats.org/officeDocument/2006/relationships/hyperlink" Target="http://www.entomology.umn.edu/midge/VSMIVP%20Key/English/Perlolidae.htm" TargetMode="External"/><Relationship Id="rId25" Type="http://schemas.openxmlformats.org/officeDocument/2006/relationships/hyperlink" Target="http://www.epa.gov/bioindicators/html/caddisflies_psychomyiidae.html" TargetMode="External"/><Relationship Id="rId33" Type="http://schemas.openxmlformats.org/officeDocument/2006/relationships/hyperlink" Target="http://www.epa.gov/bioindicators/html/caddisflies_limnephilidae.html" TargetMode="External"/><Relationship Id="rId38" Type="http://schemas.openxmlformats.org/officeDocument/2006/relationships/hyperlink" Target="http://www.entomology.umn.edu/midge/VSMIVP%20Key/English/Cordulegastridae.htm" TargetMode="External"/><Relationship Id="rId46" Type="http://schemas.openxmlformats.org/officeDocument/2006/relationships/hyperlink" Target="http://www.entomology.umn.edu/midge/VSMIVP%20Key/English/Dytiscidae.htm" TargetMode="External"/><Relationship Id="rId59" Type="http://schemas.openxmlformats.org/officeDocument/2006/relationships/hyperlink" Target="http://www.entomology.umn.edu/midge/VSMIVP%20Key/English/Corydalidae.htm" TargetMode="External"/><Relationship Id="rId67" Type="http://schemas.openxmlformats.org/officeDocument/2006/relationships/hyperlink" Target="http://www.waterbugkey.vcsu.edu/php/familydetail.php?idnum=7&amp;show=1508&amp;fa=Athericidae&amp;o=Diptera&amp;ls=larvae" TargetMode="External"/><Relationship Id="rId20" Type="http://schemas.openxmlformats.org/officeDocument/2006/relationships/hyperlink" Target="http://www.entomology.umn.edu/midge/VSMIVP%20Key/English/Pteronarcyidae.htm" TargetMode="External"/><Relationship Id="rId41" Type="http://schemas.openxmlformats.org/officeDocument/2006/relationships/hyperlink" Target="http://www.entomology.umn.edu/midge/VSMIVP%20Key/English/Calopterygidae.htm" TargetMode="External"/><Relationship Id="rId54" Type="http://schemas.openxmlformats.org/officeDocument/2006/relationships/hyperlink" Target="http://www.entomology.umn.edu/midge/VSMIVP%20Key/English/Notonectidae.htm" TargetMode="External"/><Relationship Id="rId62" Type="http://schemas.openxmlformats.org/officeDocument/2006/relationships/hyperlink" Target="http://www.entomology.umn.edu/midge/VSMIVP%20Key/English/Ceratopogonidae.htm" TargetMode="External"/><Relationship Id="rId70" Type="http://schemas.openxmlformats.org/officeDocument/2006/relationships/hyperlink" Target="http://www.entomology.umn.edu/midge/VSMIVP%20Key/English/Ptychopteridae.htm" TargetMode="External"/><Relationship Id="rId75" Type="http://schemas.openxmlformats.org/officeDocument/2006/relationships/hyperlink" Target="http://www.waterbugkey.vcsu.edu/php/orderdetails.php?idnum=4" TargetMode="External"/><Relationship Id="rId83" Type="http://schemas.openxmlformats.org/officeDocument/2006/relationships/hyperlink" Target="http://www.ndfreshwaterinverts.vcsu.edu/php/detail.php?idnum=21&amp;p=Annelida&amp;sc=Hirudinea&amp;show=35&amp;ls=adult" TargetMode="External"/><Relationship Id="rId88" Type="http://schemas.openxmlformats.org/officeDocument/2006/relationships/hyperlink" Target="http://el.erdc.usace.army.mil/zebra/zmis/zmishelp4/corbiculidae.htm" TargetMode="External"/><Relationship Id="rId91" Type="http://schemas.openxmlformats.org/officeDocument/2006/relationships/hyperlink" Target="http://www.ndfreshwaterinverts.vcsu.edu/php/detail.php?idnum=23&amp;p=Mollusca&amp;c=&amp;fa=Hydrobiidae" TargetMode="External"/><Relationship Id="rId96" Type="http://schemas.openxmlformats.org/officeDocument/2006/relationships/hyperlink" Target="http://www.ndfreshwaterinverts.vcsu.edu/php/detail.php?idnum=23&amp;p=Mollusca&amp;c=&amp;fa=Physidae" TargetMode="External"/><Relationship Id="rId1" Type="http://schemas.openxmlformats.org/officeDocument/2006/relationships/hyperlink" Target="http://www.pbase.com/tmurray74/image/60439040" TargetMode="External"/><Relationship Id="rId6" Type="http://schemas.openxmlformats.org/officeDocument/2006/relationships/hyperlink" Target="http://www.entomology.umn.edu/midge/VSMIVP%20Key/English/Ephemerellidae.htm" TargetMode="External"/><Relationship Id="rId15" Type="http://schemas.openxmlformats.org/officeDocument/2006/relationships/hyperlink" Target="http://www.entomology.umn.edu/midge/VSMIVP%20Key/English/Taeniopterygidae.htm" TargetMode="External"/><Relationship Id="rId23" Type="http://schemas.openxmlformats.org/officeDocument/2006/relationships/hyperlink" Target="http://www.epa.gov/bioindicators/html/caddisflies_philopotamidae.html" TargetMode="External"/><Relationship Id="rId28" Type="http://schemas.openxmlformats.org/officeDocument/2006/relationships/hyperlink" Target="http://www.epa.gov/bioindicators/html/caddisflies_glossosomatidae.html" TargetMode="External"/><Relationship Id="rId36" Type="http://schemas.openxmlformats.org/officeDocument/2006/relationships/hyperlink" Target="http://www.epa.gov/bioindicators/html/caddisflies_uenoidae.html" TargetMode="External"/><Relationship Id="rId49" Type="http://schemas.openxmlformats.org/officeDocument/2006/relationships/hyperlink" Target="http://www.entomology.umn.edu/midge/VSMIVP%20Key/English/Haliplidae.htm" TargetMode="External"/><Relationship Id="rId57" Type="http://schemas.openxmlformats.org/officeDocument/2006/relationships/hyperlink" Target="http://www.entomology.umn.edu/midge/VSMIVP%20Key/English/Nepidae.htm" TargetMode="External"/><Relationship Id="rId10" Type="http://schemas.openxmlformats.org/officeDocument/2006/relationships/hyperlink" Target="http://www.entomology.umn.edu/midge/VSMIVP%20Key/English/Baetiscidae.htm" TargetMode="External"/><Relationship Id="rId31" Type="http://schemas.openxmlformats.org/officeDocument/2006/relationships/hyperlink" Target="http://www.epa.gov/bioindicators/html/caddisflies_lepidostomatidae.html" TargetMode="External"/><Relationship Id="rId44" Type="http://schemas.openxmlformats.org/officeDocument/2006/relationships/hyperlink" Target="http://www.entomology.umn.edu/midge/VSMIVP%20Key/English/Chrysomelidae.htm" TargetMode="External"/><Relationship Id="rId52" Type="http://schemas.openxmlformats.org/officeDocument/2006/relationships/hyperlink" Target="http://www.epa.gov/bioindicators/html/waterpennybeetles.html" TargetMode="External"/><Relationship Id="rId60" Type="http://schemas.openxmlformats.org/officeDocument/2006/relationships/hyperlink" Target="http://www.entomology.umn.edu/midge/VSMIVP%20Key/Museum/Sialidae.htm" TargetMode="External"/><Relationship Id="rId65" Type="http://schemas.openxmlformats.org/officeDocument/2006/relationships/hyperlink" Target="http://www.entomology.umn.edu/midge/VSMIVP%20Key/English/Dixidae.htm" TargetMode="External"/><Relationship Id="rId73" Type="http://schemas.openxmlformats.org/officeDocument/2006/relationships/hyperlink" Target="http://www.entomology.umn.edu/midge/VSMIVP%20Key/English/Tabanidae.htm" TargetMode="External"/><Relationship Id="rId78" Type="http://schemas.openxmlformats.org/officeDocument/2006/relationships/hyperlink" Target="http://www.ndfreshwaterinverts.vcsu.edu/php/detail.php?idnum=22&amp;p=Arthropoda&amp;tn=Arachnida&amp;scl=Acarina" TargetMode="External"/><Relationship Id="rId81" Type="http://schemas.openxmlformats.org/officeDocument/2006/relationships/hyperlink" Target="http://species.wikimedia.org/wiki/File:Dakuma.jpg" TargetMode="External"/><Relationship Id="rId86" Type="http://schemas.openxmlformats.org/officeDocument/2006/relationships/hyperlink" Target="http://www.ndfreshwaterinverts.vcsu.edu/php/phylumdetails.php?idnum=24" TargetMode="External"/><Relationship Id="rId94" Type="http://schemas.openxmlformats.org/officeDocument/2006/relationships/hyperlink" Target="http://www.ndfreshwaterinverts.vcsu.edu/php/detail.php?idnum=23&amp;p=Mollusca&amp;c=&amp;fa=Ancylidae" TargetMode="External"/><Relationship Id="rId99" Type="http://schemas.openxmlformats.org/officeDocument/2006/relationships/comments" Target="../comments2.xml"/><Relationship Id="rId4" Type="http://schemas.openxmlformats.org/officeDocument/2006/relationships/hyperlink" Target="http://www.entomology.umn.edu/midge/VSMIVP%20Key/English/Siphlonuridae.htm" TargetMode="External"/><Relationship Id="rId9" Type="http://schemas.openxmlformats.org/officeDocument/2006/relationships/hyperlink" Target="http://www.entomology.umn.edu/midge/VSMIVP%20Key/English/Tricorythidae.htm" TargetMode="External"/><Relationship Id="rId13" Type="http://schemas.openxmlformats.org/officeDocument/2006/relationships/hyperlink" Target="http://www.entomology.umn.edu/midge/VSMIVP%20Key/English/Capniidae.htm" TargetMode="External"/><Relationship Id="rId18" Type="http://schemas.openxmlformats.org/officeDocument/2006/relationships/hyperlink" Target="http://www.entomology.umn.edu/midge/VSMIVP%20Key/English/Nemouridae.htm" TargetMode="External"/><Relationship Id="rId39" Type="http://schemas.openxmlformats.org/officeDocument/2006/relationships/hyperlink" Target="http://www.entomology.umn.edu/midge/VSMIVP%20Key/English/Gomphidae.htm" TargetMode="External"/><Relationship Id="rId34" Type="http://schemas.openxmlformats.org/officeDocument/2006/relationships/hyperlink" Target="http://www.epa.gov/bioindicators/html/caddisflies_molannidae.html" TargetMode="External"/><Relationship Id="rId50" Type="http://schemas.openxmlformats.org/officeDocument/2006/relationships/hyperlink" Target="http://www.entomology.umn.edu/midge/VSMIVP%20Key/English/Hydrophilidae.htm" TargetMode="External"/><Relationship Id="rId55" Type="http://schemas.openxmlformats.org/officeDocument/2006/relationships/hyperlink" Target="http://www.entomology.umn.edu/midge/VSMIVP%20Key/English/Belostomatidae.htm" TargetMode="External"/><Relationship Id="rId76" Type="http://schemas.openxmlformats.org/officeDocument/2006/relationships/hyperlink" Target="http://www.waterbugkey.vcsu.edu/php/orderdetails.php?idnum=10" TargetMode="External"/><Relationship Id="rId97" Type="http://schemas.openxmlformats.org/officeDocument/2006/relationships/hyperlink" Target="https://dep.wv.gov/sos" TargetMode="External"/><Relationship Id="rId7" Type="http://schemas.openxmlformats.org/officeDocument/2006/relationships/hyperlink" Target="http://www.entomology.umn.edu/midge/VSMIVP%20Key/English/Heptageniidae.htm" TargetMode="External"/><Relationship Id="rId71" Type="http://schemas.openxmlformats.org/officeDocument/2006/relationships/hyperlink" Target="http://www.entomology.umn.edu/midge/VSMIVP%20Key/English/Simuliidae.htm" TargetMode="External"/><Relationship Id="rId92" Type="http://schemas.openxmlformats.org/officeDocument/2006/relationships/hyperlink" Target="http://www.glerl.noaa.gov/seagrant/GLWL/Benthos/Mollusca/Gastropods/Pleurocercidae.html" TargetMode="External"/><Relationship Id="rId2" Type="http://schemas.openxmlformats.org/officeDocument/2006/relationships/hyperlink" Target="http://www.entomology.umn.edu/midge/VSMIVP%20Key/English/Baetidae.htm" TargetMode="External"/><Relationship Id="rId29" Type="http://schemas.openxmlformats.org/officeDocument/2006/relationships/hyperlink" Target="http://www.epa.gov/bioindicators/html/caddisflies_helicopsychidae.html" TargetMode="External"/><Relationship Id="rId24" Type="http://schemas.openxmlformats.org/officeDocument/2006/relationships/hyperlink" Target="http://www.epa.gov/bioindicators/html/caddisflies_polycentropodidae.html" TargetMode="External"/><Relationship Id="rId40" Type="http://schemas.openxmlformats.org/officeDocument/2006/relationships/hyperlink" Target="http://www.entomology.umn.edu/midge/VSMIVP%20Key/English/Libelluidae.htm" TargetMode="External"/><Relationship Id="rId45" Type="http://schemas.openxmlformats.org/officeDocument/2006/relationships/hyperlink" Target="http://www.entomology.umn.edu/midge/VSMIVP%20Key/English/Dryopidaeadult.htm" TargetMode="External"/><Relationship Id="rId66" Type="http://schemas.openxmlformats.org/officeDocument/2006/relationships/hyperlink" Target="http://www.entomology.umn.edu/midge/VSMIVP%20Key/English/Syrphidae.htm" TargetMode="External"/><Relationship Id="rId87" Type="http://schemas.openxmlformats.org/officeDocument/2006/relationships/hyperlink" Target="http://www.bgsd.k12.wa.us/hml/jr_cam/macros/amc/flatworm.html" TargetMode="External"/><Relationship Id="rId61" Type="http://schemas.openxmlformats.org/officeDocument/2006/relationships/hyperlink" Target="http://www.ent.iastate.edu/dept/research/systematics/bleph/biology.html" TargetMode="External"/><Relationship Id="rId82" Type="http://schemas.openxmlformats.org/officeDocument/2006/relationships/hyperlink" Target="http://www.troutnut.com/hatch/70/Arthropod-Isopoda-Sowbugs" TargetMode="External"/><Relationship Id="rId19" Type="http://schemas.openxmlformats.org/officeDocument/2006/relationships/hyperlink" Target="http://www.troutnut.com/im_regspec/picture_1644_small.jpg" TargetMode="External"/><Relationship Id="rId14" Type="http://schemas.openxmlformats.org/officeDocument/2006/relationships/hyperlink" Target="http://www.entomology.umn.edu/midge/VSMIVP%20Key/English/Leuctridae.htm" TargetMode="External"/><Relationship Id="rId30" Type="http://schemas.openxmlformats.org/officeDocument/2006/relationships/hyperlink" Target="http://www.epa.gov/bioindicators/html/caddisflies_hydroptilidae.html" TargetMode="External"/><Relationship Id="rId35" Type="http://schemas.openxmlformats.org/officeDocument/2006/relationships/hyperlink" Target="http://www.epa.gov/bioindicators/html/caddisflies_phryganeidae.html" TargetMode="External"/><Relationship Id="rId56" Type="http://schemas.openxmlformats.org/officeDocument/2006/relationships/hyperlink" Target="http://www.entomology.umn.edu/midge/VSMIVP%20Key/English/Hydrometridae.htm" TargetMode="External"/><Relationship Id="rId77" Type="http://schemas.openxmlformats.org/officeDocument/2006/relationships/hyperlink" Target="http://www.entomology.umn.edu/midge/VSMIVP%20Key/English/Neuroptera.htm" TargetMode="External"/><Relationship Id="rId8" Type="http://schemas.openxmlformats.org/officeDocument/2006/relationships/hyperlink" Target="http://www.entomology.umn.edu/midge/VSMIVP%20Key/English/Leptophlebiidae.htm" TargetMode="External"/><Relationship Id="rId51" Type="http://schemas.openxmlformats.org/officeDocument/2006/relationships/hyperlink" Target="http://www.epa.gov/bioiweb1/html/photos_invertebrates_beetles.html" TargetMode="External"/><Relationship Id="rId72" Type="http://schemas.openxmlformats.org/officeDocument/2006/relationships/hyperlink" Target="http://www.entomology.umn.edu/midge/VSMIVP%20Key/English/Stratiomyidae.htm" TargetMode="External"/><Relationship Id="rId93" Type="http://schemas.openxmlformats.org/officeDocument/2006/relationships/hyperlink" Target="http://www.glerl.noaa.gov/seagrant/GLWL/Benthos/Mollusca/Gastropods/Viviparidae.html" TargetMode="External"/><Relationship Id="rId98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pa.gov/bioindicators/html/caddisflies_ryacophilidae.html" TargetMode="External"/><Relationship Id="rId21" Type="http://schemas.openxmlformats.org/officeDocument/2006/relationships/hyperlink" Target="http://www.stroudcenter.org/schuylkill/taxa/taxon11.htm" TargetMode="External"/><Relationship Id="rId34" Type="http://schemas.openxmlformats.org/officeDocument/2006/relationships/hyperlink" Target="http://www.epa.gov/bioindicators/html/caddisflies_molannidae.html" TargetMode="External"/><Relationship Id="rId42" Type="http://schemas.openxmlformats.org/officeDocument/2006/relationships/hyperlink" Target="http://www.entomology.umn.edu/midge/VSMIVP%20Key/English/Coenagrionidae.htm" TargetMode="External"/><Relationship Id="rId47" Type="http://schemas.openxmlformats.org/officeDocument/2006/relationships/hyperlink" Target="http://www.entomology.umn.edu/midge/VSMIVP%20Key/English/Elmidae.htm" TargetMode="External"/><Relationship Id="rId50" Type="http://schemas.openxmlformats.org/officeDocument/2006/relationships/hyperlink" Target="http://www.entomology.umn.edu/midge/VSMIVP%20Key/English/Hydrophilidae.htm" TargetMode="External"/><Relationship Id="rId55" Type="http://schemas.openxmlformats.org/officeDocument/2006/relationships/hyperlink" Target="http://www.entomology.umn.edu/midge/VSMIVP%20Key/English/Belostomatidae.htm" TargetMode="External"/><Relationship Id="rId63" Type="http://schemas.openxmlformats.org/officeDocument/2006/relationships/hyperlink" Target="http://www.entomology.umn.edu/midge/VSMIVP%20Key/English/Chironomidae.htm" TargetMode="External"/><Relationship Id="rId68" Type="http://schemas.openxmlformats.org/officeDocument/2006/relationships/hyperlink" Target="http://www.entomology.umn.edu/midge/VSMIVP%20Key/English/Empididae.htm" TargetMode="External"/><Relationship Id="rId76" Type="http://schemas.openxmlformats.org/officeDocument/2006/relationships/hyperlink" Target="http://www.waterbugkey.vcsu.edu/php/orderdetails.php?idnum=4" TargetMode="External"/><Relationship Id="rId84" Type="http://schemas.openxmlformats.org/officeDocument/2006/relationships/hyperlink" Target="http://www.chebucto.ns.ca/ccn/info/Science/SWCS/ZOOBENTH/BENTHOS/xxv.html" TargetMode="External"/><Relationship Id="rId89" Type="http://schemas.openxmlformats.org/officeDocument/2006/relationships/hyperlink" Target="http://el.erdc.usace.army.mil/zebra/zmis/zmishelp4/sphaeriidae.htm" TargetMode="External"/><Relationship Id="rId97" Type="http://schemas.openxmlformats.org/officeDocument/2006/relationships/hyperlink" Target="http://www.glerl.noaa.gov/seagrant/GLWL/Benthos/Mollusca/Gastropods/Pleurocercidae.html" TargetMode="External"/><Relationship Id="rId7" Type="http://schemas.openxmlformats.org/officeDocument/2006/relationships/hyperlink" Target="http://www.entomology.umn.edu/midge/VSMIVP%20Key/English/Heptageniidae.htm" TargetMode="External"/><Relationship Id="rId71" Type="http://schemas.openxmlformats.org/officeDocument/2006/relationships/hyperlink" Target="http://www.entomology.umn.edu/midge/VSMIVP%20Key/English/Simuliidae.htm" TargetMode="External"/><Relationship Id="rId92" Type="http://schemas.openxmlformats.org/officeDocument/2006/relationships/hyperlink" Target="http://www.glerl.noaa.gov/seagrant/GLWL/Benthos/Mollusca/Gastropods/Pleurocercidae.html" TargetMode="External"/><Relationship Id="rId2" Type="http://schemas.openxmlformats.org/officeDocument/2006/relationships/hyperlink" Target="http://www.entomology.umn.edu/midge/VSMIVP%20Key/English/Baetidae.htm" TargetMode="External"/><Relationship Id="rId16" Type="http://schemas.openxmlformats.org/officeDocument/2006/relationships/hyperlink" Target="http://www.entomology.umn.edu/midge/VSMIVP%20Key/English/Perlidae.htm" TargetMode="External"/><Relationship Id="rId29" Type="http://schemas.openxmlformats.org/officeDocument/2006/relationships/hyperlink" Target="http://www.epa.gov/bioindicators/html/caddisflies_helicopsychidae.html" TargetMode="External"/><Relationship Id="rId11" Type="http://schemas.openxmlformats.org/officeDocument/2006/relationships/hyperlink" Target="http://www.entomology.umn.edu/midge/VSMIVP%20Key/English/Ephemeridae.htm" TargetMode="External"/><Relationship Id="rId24" Type="http://schemas.openxmlformats.org/officeDocument/2006/relationships/hyperlink" Target="http://www.epa.gov/bioindicators/html/caddisflies_polycentropodidae.html" TargetMode="External"/><Relationship Id="rId32" Type="http://schemas.openxmlformats.org/officeDocument/2006/relationships/hyperlink" Target="http://www.epa.gov/bioindicators/html/caddisflies_leptoceridae.html" TargetMode="External"/><Relationship Id="rId37" Type="http://schemas.openxmlformats.org/officeDocument/2006/relationships/hyperlink" Target="http://www.entomology.umn.edu/midge/VSMIVP%20Key/English/Aeshnidae.htm" TargetMode="External"/><Relationship Id="rId40" Type="http://schemas.openxmlformats.org/officeDocument/2006/relationships/hyperlink" Target="http://www.entomology.umn.edu/midge/VSMIVP%20Key/English/Libelluidae.htm" TargetMode="External"/><Relationship Id="rId45" Type="http://schemas.openxmlformats.org/officeDocument/2006/relationships/hyperlink" Target="http://www.entomology.umn.edu/midge/VSMIVP%20Key/English/Dryopidaeadult.htm" TargetMode="External"/><Relationship Id="rId53" Type="http://schemas.openxmlformats.org/officeDocument/2006/relationships/hyperlink" Target="http://www.entomology.umn.edu/midge/VSMIVP%20Key/English/Corixidae.htm" TargetMode="External"/><Relationship Id="rId58" Type="http://schemas.openxmlformats.org/officeDocument/2006/relationships/hyperlink" Target="http://www.entomology.umn.edu/midge/VSMIVP%20Key/English/Gerridae.htm" TargetMode="External"/><Relationship Id="rId66" Type="http://schemas.openxmlformats.org/officeDocument/2006/relationships/hyperlink" Target="http://www.entomology.umn.edu/midge/VSMIVP%20Key/English/Syrphidae.htm" TargetMode="External"/><Relationship Id="rId74" Type="http://schemas.openxmlformats.org/officeDocument/2006/relationships/hyperlink" Target="http://www.entomology.umn.edu/midge/VSMIVP%20Key/English/Tipulidae.htm" TargetMode="External"/><Relationship Id="rId79" Type="http://schemas.openxmlformats.org/officeDocument/2006/relationships/hyperlink" Target="http://www.ndfreshwaterinverts.vcsu.edu/php/detail.php?idnum=22&amp;p=Arthropoda&amp;c=Malacostraca&amp;show=31&amp;o=Amphipoda&amp;ls=adult" TargetMode="External"/><Relationship Id="rId87" Type="http://schemas.openxmlformats.org/officeDocument/2006/relationships/hyperlink" Target="http://www.bgsd.k12.wa.us/hml/jr_cam/macros/amc/flatworm.html" TargetMode="External"/><Relationship Id="rId5" Type="http://schemas.openxmlformats.org/officeDocument/2006/relationships/hyperlink" Target="http://www.entomology.umn.edu/midge/VSMIVP%20Key/English/Caenidae.htm" TargetMode="External"/><Relationship Id="rId61" Type="http://schemas.openxmlformats.org/officeDocument/2006/relationships/hyperlink" Target="http://www.ent.iastate.edu/dept/research/systematics/bleph/biology.html" TargetMode="External"/><Relationship Id="rId82" Type="http://schemas.openxmlformats.org/officeDocument/2006/relationships/hyperlink" Target="http://www.troutnut.com/hatch/70/Arthropod-Isopoda-Sowbugs" TargetMode="External"/><Relationship Id="rId90" Type="http://schemas.openxmlformats.org/officeDocument/2006/relationships/hyperlink" Target="http://el.erdc.usace.army.mil/mussels/freshwater.html" TargetMode="External"/><Relationship Id="rId95" Type="http://schemas.openxmlformats.org/officeDocument/2006/relationships/hyperlink" Target="http://www.ndfreshwaterinverts.vcsu.edu/php/detail.php?idnum=23&amp;p=Mollusca&amp;c=&amp;fa=Ancylidae" TargetMode="External"/><Relationship Id="rId19" Type="http://schemas.openxmlformats.org/officeDocument/2006/relationships/hyperlink" Target="http://www.troutnut.com/im_regspec/picture_1644_small.jpg" TargetMode="External"/><Relationship Id="rId14" Type="http://schemas.openxmlformats.org/officeDocument/2006/relationships/hyperlink" Target="http://www.entomology.umn.edu/midge/VSMIVP%20Key/English/Leuctridae.htm" TargetMode="External"/><Relationship Id="rId22" Type="http://schemas.openxmlformats.org/officeDocument/2006/relationships/hyperlink" Target="http://www.epa.gov/bioindicators/html/caddisflies_hydropsychidae.html" TargetMode="External"/><Relationship Id="rId27" Type="http://schemas.openxmlformats.org/officeDocument/2006/relationships/hyperlink" Target="http://www.epa.gov/bioindicators/html/caddisflies_brachycentridae.html" TargetMode="External"/><Relationship Id="rId30" Type="http://schemas.openxmlformats.org/officeDocument/2006/relationships/hyperlink" Target="http://www.epa.gov/bioindicators/html/caddisflies_hydroptilidae.html" TargetMode="External"/><Relationship Id="rId35" Type="http://schemas.openxmlformats.org/officeDocument/2006/relationships/hyperlink" Target="http://www.epa.gov/bioindicators/html/caddisflies_phryganeidae.html" TargetMode="External"/><Relationship Id="rId43" Type="http://schemas.openxmlformats.org/officeDocument/2006/relationships/hyperlink" Target="http://www.entomology.umn.edu/midge/VSMIVP%20Key/English/Lestidae.htm" TargetMode="External"/><Relationship Id="rId48" Type="http://schemas.openxmlformats.org/officeDocument/2006/relationships/hyperlink" Target="http://www.entomology.umn.edu/midge/VSMIVP%20Key/English/Gyrinidae.htm" TargetMode="External"/><Relationship Id="rId56" Type="http://schemas.openxmlformats.org/officeDocument/2006/relationships/hyperlink" Target="http://www.entomology.umn.edu/midge/VSMIVP%20Key/English/Hydrometridae.htm" TargetMode="External"/><Relationship Id="rId64" Type="http://schemas.openxmlformats.org/officeDocument/2006/relationships/hyperlink" Target="http://www.entomology.umn.edu/midge/VSMIVP%20Key/English/Culicidae.htm" TargetMode="External"/><Relationship Id="rId69" Type="http://schemas.openxmlformats.org/officeDocument/2006/relationships/hyperlink" Target="http://www.entomology.umn.edu/midge/VSMIVP%20Key/English/Psychodidae.htm" TargetMode="External"/><Relationship Id="rId77" Type="http://schemas.openxmlformats.org/officeDocument/2006/relationships/hyperlink" Target="http://www.waterbugkey.vcsu.edu/php/orderdetails.php?idnum=10" TargetMode="External"/><Relationship Id="rId8" Type="http://schemas.openxmlformats.org/officeDocument/2006/relationships/hyperlink" Target="http://www.entomology.umn.edu/midge/VSMIVP%20Key/English/Leptophlebiidae.htm" TargetMode="External"/><Relationship Id="rId51" Type="http://schemas.openxmlformats.org/officeDocument/2006/relationships/hyperlink" Target="http://www.epa.gov/bioiweb1/html/photos_invertebrates_beetles.html" TargetMode="External"/><Relationship Id="rId72" Type="http://schemas.openxmlformats.org/officeDocument/2006/relationships/hyperlink" Target="http://www.entomology.umn.edu/midge/VSMIVP%20Key/English/Stratiomyidae.htm" TargetMode="External"/><Relationship Id="rId80" Type="http://schemas.openxmlformats.org/officeDocument/2006/relationships/hyperlink" Target="http://www.science.marshall.edu/jonest/Crayfish%20web%20page/CrayfishHompage.htm" TargetMode="External"/><Relationship Id="rId85" Type="http://schemas.openxmlformats.org/officeDocument/2006/relationships/hyperlink" Target="http://www.stroudcenter.org/schuylkill/taxa/taxon33.htm" TargetMode="External"/><Relationship Id="rId93" Type="http://schemas.openxmlformats.org/officeDocument/2006/relationships/hyperlink" Target="http://www.ndfreshwaterinverts.vcsu.edu/php/detail.php?idnum=23&amp;p=Mollusca&amp;c=&amp;fa=Planorbidae" TargetMode="External"/><Relationship Id="rId98" Type="http://schemas.openxmlformats.org/officeDocument/2006/relationships/printerSettings" Target="../printerSettings/printerSettings2.bin"/><Relationship Id="rId3" Type="http://schemas.openxmlformats.org/officeDocument/2006/relationships/hyperlink" Target="http://www.entomology.umn.edu/midge/VSMIVP%20Key/English/Isonychiidae.htm" TargetMode="External"/><Relationship Id="rId12" Type="http://schemas.openxmlformats.org/officeDocument/2006/relationships/hyperlink" Target="http://www.entomology.umn.edu/midge/VSMIVP%20Key/English/Potamanthidae.htm" TargetMode="External"/><Relationship Id="rId17" Type="http://schemas.openxmlformats.org/officeDocument/2006/relationships/hyperlink" Target="http://www.entomology.umn.edu/midge/VSMIVP%20Key/English/Perlolidae.htm" TargetMode="External"/><Relationship Id="rId25" Type="http://schemas.openxmlformats.org/officeDocument/2006/relationships/hyperlink" Target="http://www.epa.gov/bioindicators/html/caddisflies_psychomyiidae.html" TargetMode="External"/><Relationship Id="rId33" Type="http://schemas.openxmlformats.org/officeDocument/2006/relationships/hyperlink" Target="http://www.epa.gov/bioindicators/html/caddisflies_limnephilidae.html" TargetMode="External"/><Relationship Id="rId38" Type="http://schemas.openxmlformats.org/officeDocument/2006/relationships/hyperlink" Target="http://www.entomology.umn.edu/midge/VSMIVP%20Key/English/Cordulegastridae.htm" TargetMode="External"/><Relationship Id="rId46" Type="http://schemas.openxmlformats.org/officeDocument/2006/relationships/hyperlink" Target="http://www.entomology.umn.edu/midge/VSMIVP%20Key/English/Dytiscidae.htm" TargetMode="External"/><Relationship Id="rId59" Type="http://schemas.openxmlformats.org/officeDocument/2006/relationships/hyperlink" Target="http://www.entomology.umn.edu/midge/VSMIVP%20Key/English/Corydalidae.htm" TargetMode="External"/><Relationship Id="rId67" Type="http://schemas.openxmlformats.org/officeDocument/2006/relationships/hyperlink" Target="http://www.waterbugkey.vcsu.edu/php/familydetail.php?idnum=7&amp;show=1508&amp;fa=Athericidae&amp;o=Diptera&amp;ls=larvae" TargetMode="External"/><Relationship Id="rId20" Type="http://schemas.openxmlformats.org/officeDocument/2006/relationships/hyperlink" Target="http://www.entomology.umn.edu/midge/VSMIVP%20Key/English/Pteronarcyidae.htm" TargetMode="External"/><Relationship Id="rId41" Type="http://schemas.openxmlformats.org/officeDocument/2006/relationships/hyperlink" Target="http://www.entomology.umn.edu/midge/VSMIVP%20Key/English/Calopterygidae.htm" TargetMode="External"/><Relationship Id="rId54" Type="http://schemas.openxmlformats.org/officeDocument/2006/relationships/hyperlink" Target="http://www.entomology.umn.edu/midge/VSMIVP%20Key/English/Notonectidae.htm" TargetMode="External"/><Relationship Id="rId62" Type="http://schemas.openxmlformats.org/officeDocument/2006/relationships/hyperlink" Target="http://www.entomology.umn.edu/midge/VSMIVP%20Key/English/Ceratopogonidae.htm" TargetMode="External"/><Relationship Id="rId70" Type="http://schemas.openxmlformats.org/officeDocument/2006/relationships/hyperlink" Target="http://www.entomology.umn.edu/midge/VSMIVP%20Key/English/Ptychopteridae.htm" TargetMode="External"/><Relationship Id="rId75" Type="http://schemas.openxmlformats.org/officeDocument/2006/relationships/hyperlink" Target="http://www.ndfreshwaterinverts.vcsu.edu/php/detail.php?idnum=22&amp;p=Arthropoda&amp;tn=Arachnida&amp;scl=Acarina" TargetMode="External"/><Relationship Id="rId83" Type="http://schemas.openxmlformats.org/officeDocument/2006/relationships/hyperlink" Target="http://www.ndfreshwaterinverts.vcsu.edu/php/detail.php?idnum=21&amp;p=Annelida&amp;sc=Hirudinea&amp;show=35&amp;ls=adult" TargetMode="External"/><Relationship Id="rId88" Type="http://schemas.openxmlformats.org/officeDocument/2006/relationships/hyperlink" Target="http://el.erdc.usace.army.mil/zebra/zmis/zmishelp4/corbiculidae.htm" TargetMode="External"/><Relationship Id="rId91" Type="http://schemas.openxmlformats.org/officeDocument/2006/relationships/hyperlink" Target="http://www.ndfreshwaterinverts.vcsu.edu/php/detail.php?idnum=23&amp;p=Mollusca&amp;c=&amp;fa=Hydrobiidae" TargetMode="External"/><Relationship Id="rId96" Type="http://schemas.openxmlformats.org/officeDocument/2006/relationships/hyperlink" Target="http://www.glerl.noaa.gov/seagrant/GLWL/Benthos/Mollusca/Gastropods/Viviparidae.html" TargetMode="External"/><Relationship Id="rId1" Type="http://schemas.openxmlformats.org/officeDocument/2006/relationships/hyperlink" Target="http://www.pbase.com/tmurray74/image/60439040" TargetMode="External"/><Relationship Id="rId6" Type="http://schemas.openxmlformats.org/officeDocument/2006/relationships/hyperlink" Target="http://www.entomology.umn.edu/midge/VSMIVP%20Key/English/Ephemerellidae.htm" TargetMode="External"/><Relationship Id="rId15" Type="http://schemas.openxmlformats.org/officeDocument/2006/relationships/hyperlink" Target="http://www.entomology.umn.edu/midge/VSMIVP%20Key/English/Taeniopterygidae.htm" TargetMode="External"/><Relationship Id="rId23" Type="http://schemas.openxmlformats.org/officeDocument/2006/relationships/hyperlink" Target="http://www.epa.gov/bioindicators/html/caddisflies_philopotamidae.html" TargetMode="External"/><Relationship Id="rId28" Type="http://schemas.openxmlformats.org/officeDocument/2006/relationships/hyperlink" Target="http://www.epa.gov/bioindicators/html/caddisflies_glossosomatidae.html" TargetMode="External"/><Relationship Id="rId36" Type="http://schemas.openxmlformats.org/officeDocument/2006/relationships/hyperlink" Target="http://www.epa.gov/bioindicators/html/caddisflies_uenoidae.html" TargetMode="External"/><Relationship Id="rId49" Type="http://schemas.openxmlformats.org/officeDocument/2006/relationships/hyperlink" Target="http://www.entomology.umn.edu/midge/VSMIVP%20Key/English/Haliplidae.htm" TargetMode="External"/><Relationship Id="rId57" Type="http://schemas.openxmlformats.org/officeDocument/2006/relationships/hyperlink" Target="http://www.entomology.umn.edu/midge/VSMIVP%20Key/English/Nepidae.htm" TargetMode="External"/><Relationship Id="rId10" Type="http://schemas.openxmlformats.org/officeDocument/2006/relationships/hyperlink" Target="http://www.entomology.umn.edu/midge/VSMIVP%20Key/English/Baetiscidae.htm" TargetMode="External"/><Relationship Id="rId31" Type="http://schemas.openxmlformats.org/officeDocument/2006/relationships/hyperlink" Target="http://www.epa.gov/bioindicators/html/caddisflies_lepidostomatidae.html" TargetMode="External"/><Relationship Id="rId44" Type="http://schemas.openxmlformats.org/officeDocument/2006/relationships/hyperlink" Target="http://www.entomology.umn.edu/midge/VSMIVP%20Key/English/Chrysomelidae.htm" TargetMode="External"/><Relationship Id="rId52" Type="http://schemas.openxmlformats.org/officeDocument/2006/relationships/hyperlink" Target="http://www.epa.gov/bioindicators/html/waterpennybeetles.html" TargetMode="External"/><Relationship Id="rId60" Type="http://schemas.openxmlformats.org/officeDocument/2006/relationships/hyperlink" Target="http://www.entomology.umn.edu/midge/VSMIVP%20Key/Museum/Sialidae.htm" TargetMode="External"/><Relationship Id="rId65" Type="http://schemas.openxmlformats.org/officeDocument/2006/relationships/hyperlink" Target="http://www.entomology.umn.edu/midge/VSMIVP%20Key/English/Dixidae.htm" TargetMode="External"/><Relationship Id="rId73" Type="http://schemas.openxmlformats.org/officeDocument/2006/relationships/hyperlink" Target="http://www.entomology.umn.edu/midge/VSMIVP%20Key/English/Tabanidae.htm" TargetMode="External"/><Relationship Id="rId78" Type="http://schemas.openxmlformats.org/officeDocument/2006/relationships/hyperlink" Target="http://www.entomology.umn.edu/midge/VSMIVP%20Key/English/Neuroptera.htm" TargetMode="External"/><Relationship Id="rId81" Type="http://schemas.openxmlformats.org/officeDocument/2006/relationships/hyperlink" Target="http://species.wikimedia.org/wiki/File:Dakuma.jpg" TargetMode="External"/><Relationship Id="rId86" Type="http://schemas.openxmlformats.org/officeDocument/2006/relationships/hyperlink" Target="http://www.ndfreshwaterinverts.vcsu.edu/php/phylumdetails.php?idnum=24" TargetMode="External"/><Relationship Id="rId94" Type="http://schemas.openxmlformats.org/officeDocument/2006/relationships/hyperlink" Target="http://www.ndfreshwaterinverts.vcsu.edu/php/detail.php?idnum=23&amp;p=Mollusca&amp;c=&amp;fa=Physidae" TargetMode="External"/><Relationship Id="rId4" Type="http://schemas.openxmlformats.org/officeDocument/2006/relationships/hyperlink" Target="http://www.entomology.umn.edu/midge/VSMIVP%20Key/English/Siphlonuridae.htm" TargetMode="External"/><Relationship Id="rId9" Type="http://schemas.openxmlformats.org/officeDocument/2006/relationships/hyperlink" Target="http://www.entomology.umn.edu/midge/VSMIVP%20Key/English/Tricorythidae.htm" TargetMode="External"/><Relationship Id="rId13" Type="http://schemas.openxmlformats.org/officeDocument/2006/relationships/hyperlink" Target="http://www.entomology.umn.edu/midge/VSMIVP%20Key/English/Capniidae.htm" TargetMode="External"/><Relationship Id="rId18" Type="http://schemas.openxmlformats.org/officeDocument/2006/relationships/hyperlink" Target="http://www.entomology.umn.edu/midge/VSMIVP%20Key/English/Nemouridae.htm" TargetMode="External"/><Relationship Id="rId39" Type="http://schemas.openxmlformats.org/officeDocument/2006/relationships/hyperlink" Target="http://www.entomology.umn.edu/midge/VSMIVP%20Key/English/Gomphida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tabSelected="1" workbookViewId="0">
      <selection activeCell="C2" sqref="C2:H2"/>
    </sheetView>
  </sheetViews>
  <sheetFormatPr defaultRowHeight="12" x14ac:dyDescent="0.2"/>
  <cols>
    <col min="1" max="1" width="2.7109375" style="45" customWidth="1"/>
    <col min="2" max="3" width="9.7109375" style="45" customWidth="1"/>
    <col min="4" max="5" width="8.42578125" style="45" customWidth="1"/>
    <col min="6" max="7" width="9.7109375" style="45" customWidth="1"/>
    <col min="8" max="9" width="8.42578125" style="45" customWidth="1"/>
    <col min="10" max="10" width="7.7109375" style="45" customWidth="1"/>
    <col min="11" max="13" width="8.7109375" style="45" customWidth="1"/>
    <col min="14" max="16384" width="9.140625" style="45"/>
  </cols>
  <sheetData>
    <row r="1" spans="2:13" ht="8.1" customHeigh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x14ac:dyDescent="0.2">
      <c r="B2" s="46" t="s">
        <v>0</v>
      </c>
      <c r="C2" s="91"/>
      <c r="D2" s="92"/>
      <c r="E2" s="92"/>
      <c r="F2" s="92"/>
      <c r="G2" s="92"/>
      <c r="H2" s="93"/>
      <c r="I2" s="47" t="s">
        <v>2</v>
      </c>
      <c r="J2" s="91"/>
      <c r="K2" s="92"/>
      <c r="L2" s="92"/>
      <c r="M2" s="93"/>
    </row>
    <row r="3" spans="2:13" s="50" customFormat="1" x14ac:dyDescent="0.2">
      <c r="B3" s="160" t="s">
        <v>1</v>
      </c>
      <c r="C3" s="161"/>
      <c r="D3" s="91"/>
      <c r="E3" s="92"/>
      <c r="F3" s="92"/>
      <c r="G3" s="92"/>
      <c r="H3" s="93"/>
      <c r="I3" s="212"/>
      <c r="J3" s="213"/>
      <c r="K3" s="48" t="s">
        <v>316</v>
      </c>
      <c r="L3" s="48" t="s">
        <v>317</v>
      </c>
      <c r="M3" s="49" t="s">
        <v>318</v>
      </c>
    </row>
    <row r="4" spans="2:13" ht="12.75" customHeight="1" x14ac:dyDescent="0.2">
      <c r="B4" s="170" t="s">
        <v>5</v>
      </c>
      <c r="C4" s="171"/>
      <c r="D4" s="138"/>
      <c r="E4" s="139"/>
      <c r="F4" s="139"/>
      <c r="G4" s="139"/>
      <c r="H4" s="140"/>
      <c r="I4" s="160" t="s">
        <v>3</v>
      </c>
      <c r="J4" s="161"/>
      <c r="K4" s="51"/>
      <c r="L4" s="51"/>
      <c r="M4" s="51"/>
    </row>
    <row r="5" spans="2:13" ht="12.75" customHeight="1" x14ac:dyDescent="0.2">
      <c r="B5" s="172"/>
      <c r="C5" s="173"/>
      <c r="D5" s="141"/>
      <c r="E5" s="142"/>
      <c r="F5" s="142"/>
      <c r="G5" s="142"/>
      <c r="H5" s="143"/>
      <c r="I5" s="160" t="s">
        <v>4</v>
      </c>
      <c r="J5" s="161"/>
      <c r="K5" s="52"/>
      <c r="L5" s="52"/>
      <c r="M5" s="52"/>
    </row>
    <row r="6" spans="2:13" ht="12.75" customHeight="1" x14ac:dyDescent="0.2">
      <c r="B6" s="174"/>
      <c r="C6" s="175"/>
      <c r="D6" s="144"/>
      <c r="E6" s="145"/>
      <c r="F6" s="145"/>
      <c r="G6" s="145"/>
      <c r="H6" s="146"/>
      <c r="I6" s="217" t="s">
        <v>360</v>
      </c>
      <c r="J6" s="218"/>
      <c r="K6" s="214"/>
      <c r="L6" s="215"/>
      <c r="M6" s="216"/>
    </row>
    <row r="7" spans="2:13" x14ac:dyDescent="0.2">
      <c r="B7" s="206" t="s">
        <v>7</v>
      </c>
      <c r="C7" s="171"/>
      <c r="D7" s="207"/>
      <c r="E7" s="208"/>
      <c r="F7" s="209"/>
      <c r="G7" s="46" t="s">
        <v>8</v>
      </c>
      <c r="H7" s="53"/>
      <c r="I7" s="46" t="s">
        <v>6</v>
      </c>
      <c r="J7" s="210"/>
      <c r="K7" s="211"/>
      <c r="L7" s="46" t="s">
        <v>9</v>
      </c>
      <c r="M7" s="54"/>
    </row>
    <row r="8" spans="2:13" x14ac:dyDescent="0.2">
      <c r="B8" s="221" t="s">
        <v>190</v>
      </c>
      <c r="C8" s="222"/>
      <c r="D8" s="222"/>
      <c r="E8" s="222"/>
      <c r="F8" s="221" t="s">
        <v>189</v>
      </c>
      <c r="G8" s="222"/>
      <c r="H8" s="222"/>
      <c r="I8" s="223"/>
      <c r="J8" s="229" t="s">
        <v>188</v>
      </c>
      <c r="K8" s="230"/>
      <c r="L8" s="230"/>
      <c r="M8" s="231"/>
    </row>
    <row r="9" spans="2:13" x14ac:dyDescent="0.2">
      <c r="B9" s="160" t="s">
        <v>11</v>
      </c>
      <c r="C9" s="161"/>
      <c r="D9" s="53"/>
      <c r="E9" s="55"/>
      <c r="F9" s="227" t="s">
        <v>177</v>
      </c>
      <c r="G9" s="228"/>
      <c r="H9" s="51"/>
      <c r="I9" s="56">
        <v>0</v>
      </c>
      <c r="J9" s="162" t="s">
        <v>307</v>
      </c>
      <c r="K9" s="163"/>
      <c r="L9" s="164"/>
      <c r="M9" s="57" t="s">
        <v>326</v>
      </c>
    </row>
    <row r="10" spans="2:13" x14ac:dyDescent="0.2">
      <c r="B10" s="160" t="s">
        <v>12</v>
      </c>
      <c r="C10" s="161"/>
      <c r="D10" s="53"/>
      <c r="E10" s="55" t="s">
        <v>365</v>
      </c>
      <c r="F10" s="160" t="s">
        <v>23</v>
      </c>
      <c r="G10" s="161"/>
      <c r="H10" s="58"/>
      <c r="I10" s="56">
        <v>1</v>
      </c>
      <c r="J10" s="157"/>
      <c r="K10" s="158"/>
      <c r="L10" s="159"/>
      <c r="M10" s="58"/>
    </row>
    <row r="11" spans="2:13" x14ac:dyDescent="0.2">
      <c r="B11" s="160" t="s">
        <v>13</v>
      </c>
      <c r="C11" s="161"/>
      <c r="D11" s="58"/>
      <c r="E11" s="59" t="s">
        <v>118</v>
      </c>
      <c r="F11" s="160" t="s">
        <v>24</v>
      </c>
      <c r="G11" s="161"/>
      <c r="H11" s="58"/>
      <c r="I11" s="56">
        <v>2</v>
      </c>
      <c r="J11" s="91"/>
      <c r="K11" s="92"/>
      <c r="L11" s="93"/>
      <c r="M11" s="58"/>
    </row>
    <row r="12" spans="2:13" x14ac:dyDescent="0.2">
      <c r="B12" s="160" t="s">
        <v>14</v>
      </c>
      <c r="C12" s="161"/>
      <c r="D12" s="53"/>
      <c r="E12" s="55" t="s">
        <v>365</v>
      </c>
      <c r="F12" s="160" t="s">
        <v>25</v>
      </c>
      <c r="G12" s="161"/>
      <c r="H12" s="58"/>
      <c r="I12" s="60">
        <v>3</v>
      </c>
      <c r="J12" s="91"/>
      <c r="K12" s="92"/>
      <c r="L12" s="93"/>
      <c r="M12" s="58"/>
    </row>
    <row r="13" spans="2:13" x14ac:dyDescent="0.2">
      <c r="B13" s="160" t="s">
        <v>15</v>
      </c>
      <c r="C13" s="161"/>
      <c r="D13" s="53"/>
      <c r="E13" s="55"/>
      <c r="F13" s="160" t="s">
        <v>26</v>
      </c>
      <c r="G13" s="161"/>
      <c r="H13" s="58"/>
      <c r="I13" s="56">
        <v>4</v>
      </c>
      <c r="J13" s="91"/>
      <c r="K13" s="92"/>
      <c r="L13" s="93"/>
      <c r="M13" s="58"/>
    </row>
    <row r="14" spans="2:13" x14ac:dyDescent="0.2">
      <c r="B14" s="160" t="s">
        <v>16</v>
      </c>
      <c r="C14" s="161"/>
      <c r="D14" s="53"/>
      <c r="E14" s="55" t="s">
        <v>369</v>
      </c>
      <c r="F14" s="160" t="s">
        <v>27</v>
      </c>
      <c r="G14" s="161"/>
      <c r="H14" s="58"/>
      <c r="I14" s="56">
        <v>5</v>
      </c>
      <c r="J14" s="91"/>
      <c r="K14" s="92"/>
      <c r="L14" s="93"/>
      <c r="M14" s="58"/>
    </row>
    <row r="15" spans="2:13" x14ac:dyDescent="0.2">
      <c r="B15" s="160" t="s">
        <v>17</v>
      </c>
      <c r="C15" s="161"/>
      <c r="D15" s="58"/>
      <c r="E15" s="61" t="s">
        <v>371</v>
      </c>
      <c r="F15" s="160" t="s">
        <v>28</v>
      </c>
      <c r="G15" s="161"/>
      <c r="H15" s="58"/>
      <c r="I15" s="56">
        <v>6</v>
      </c>
      <c r="J15" s="91"/>
      <c r="K15" s="92"/>
      <c r="L15" s="93"/>
      <c r="M15" s="58"/>
    </row>
    <row r="16" spans="2:13" x14ac:dyDescent="0.2">
      <c r="B16" s="160" t="s">
        <v>176</v>
      </c>
      <c r="C16" s="161"/>
      <c r="D16" s="58"/>
      <c r="E16" s="55"/>
      <c r="F16" s="160" t="s">
        <v>29</v>
      </c>
      <c r="G16" s="161"/>
      <c r="H16" s="58"/>
      <c r="I16" s="56"/>
      <c r="J16" s="91"/>
      <c r="K16" s="92"/>
      <c r="L16" s="93"/>
      <c r="M16" s="58"/>
    </row>
    <row r="17" spans="2:13" ht="12.75" customHeight="1" x14ac:dyDescent="0.2">
      <c r="B17" s="160" t="s">
        <v>10</v>
      </c>
      <c r="C17" s="161"/>
      <c r="D17" s="62"/>
      <c r="E17" s="59" t="s">
        <v>119</v>
      </c>
      <c r="F17" s="204" t="s">
        <v>120</v>
      </c>
      <c r="G17" s="205"/>
      <c r="H17" s="58">
        <f>SUM(H9:H15)</f>
        <v>0</v>
      </c>
      <c r="I17" s="234" t="s">
        <v>394</v>
      </c>
      <c r="J17" s="91"/>
      <c r="K17" s="92"/>
      <c r="L17" s="93"/>
      <c r="M17" s="58"/>
    </row>
    <row r="18" spans="2:13" ht="12.75" customHeight="1" x14ac:dyDescent="0.2">
      <c r="B18" s="198"/>
      <c r="C18" s="199"/>
      <c r="D18" s="199"/>
      <c r="E18" s="200"/>
      <c r="F18" s="194" t="s">
        <v>393</v>
      </c>
      <c r="G18" s="196" t="e">
        <f>((H9*I9)+(H10*I10)+(H11*I11)+(H12*I12)+(H13*I13)+(H14*I14)+(H15*I15))/H17</f>
        <v>#DIV/0!</v>
      </c>
      <c r="H18" s="232" t="s">
        <v>30</v>
      </c>
      <c r="I18" s="235"/>
      <c r="J18" s="91"/>
      <c r="K18" s="92"/>
      <c r="L18" s="93"/>
      <c r="M18" s="58"/>
    </row>
    <row r="19" spans="2:13" x14ac:dyDescent="0.2">
      <c r="B19" s="201"/>
      <c r="C19" s="202"/>
      <c r="D19" s="202"/>
      <c r="E19" s="203"/>
      <c r="F19" s="195"/>
      <c r="G19" s="197"/>
      <c r="H19" s="233"/>
      <c r="I19" s="236"/>
      <c r="J19" s="91"/>
      <c r="K19" s="92"/>
      <c r="L19" s="93"/>
      <c r="M19" s="58"/>
    </row>
    <row r="20" spans="2:13" x14ac:dyDescent="0.2">
      <c r="B20" s="237" t="s">
        <v>191</v>
      </c>
      <c r="C20" s="238"/>
      <c r="D20" s="238"/>
      <c r="E20" s="238"/>
      <c r="F20" s="238"/>
      <c r="G20" s="238"/>
      <c r="H20" s="238"/>
      <c r="I20" s="239"/>
      <c r="J20" s="91"/>
      <c r="K20" s="92"/>
      <c r="L20" s="93"/>
      <c r="M20" s="58"/>
    </row>
    <row r="21" spans="2:13" x14ac:dyDescent="0.2">
      <c r="B21" s="63" t="s">
        <v>395</v>
      </c>
      <c r="C21" s="64"/>
      <c r="D21" s="64"/>
      <c r="E21" s="65"/>
      <c r="F21" s="180"/>
      <c r="G21" s="181"/>
      <c r="H21" s="132" t="s">
        <v>319</v>
      </c>
      <c r="I21" s="133"/>
      <c r="J21" s="91"/>
      <c r="K21" s="92"/>
      <c r="L21" s="93"/>
      <c r="M21" s="58"/>
    </row>
    <row r="22" spans="2:13" x14ac:dyDescent="0.2">
      <c r="B22" s="46" t="s">
        <v>18</v>
      </c>
      <c r="C22" s="53"/>
      <c r="D22" s="53"/>
      <c r="E22" s="219" t="s">
        <v>20</v>
      </c>
      <c r="F22" s="53"/>
      <c r="G22" s="66" t="s">
        <v>21</v>
      </c>
      <c r="H22" s="134"/>
      <c r="I22" s="135"/>
      <c r="J22" s="91"/>
      <c r="K22" s="92"/>
      <c r="L22" s="93"/>
      <c r="M22" s="58"/>
    </row>
    <row r="23" spans="2:13" x14ac:dyDescent="0.2">
      <c r="B23" s="46" t="s">
        <v>19</v>
      </c>
      <c r="C23" s="53"/>
      <c r="D23" s="53"/>
      <c r="E23" s="220"/>
      <c r="F23" s="53"/>
      <c r="G23" s="67" t="s">
        <v>22</v>
      </c>
      <c r="H23" s="136"/>
      <c r="I23" s="137"/>
      <c r="J23" s="91"/>
      <c r="K23" s="92"/>
      <c r="L23" s="93"/>
      <c r="M23" s="58"/>
    </row>
    <row r="24" spans="2:13" x14ac:dyDescent="0.2">
      <c r="B24" s="94" t="s">
        <v>31</v>
      </c>
      <c r="C24" s="95"/>
      <c r="D24" s="116"/>
      <c r="E24" s="117"/>
      <c r="F24" s="227" t="s">
        <v>304</v>
      </c>
      <c r="G24" s="228"/>
      <c r="H24" s="51"/>
      <c r="I24" s="224" t="s">
        <v>392</v>
      </c>
      <c r="J24" s="91"/>
      <c r="K24" s="92"/>
      <c r="L24" s="93"/>
      <c r="M24" s="58"/>
    </row>
    <row r="25" spans="2:13" x14ac:dyDescent="0.2">
      <c r="B25" s="94" t="s">
        <v>32</v>
      </c>
      <c r="C25" s="95"/>
      <c r="D25" s="116"/>
      <c r="E25" s="117"/>
      <c r="F25" s="160" t="s">
        <v>305</v>
      </c>
      <c r="G25" s="161"/>
      <c r="H25" s="52"/>
      <c r="I25" s="225"/>
      <c r="J25" s="91"/>
      <c r="K25" s="92"/>
      <c r="L25" s="93"/>
      <c r="M25" s="58"/>
    </row>
    <row r="26" spans="2:13" x14ac:dyDescent="0.2">
      <c r="B26" s="94" t="s">
        <v>33</v>
      </c>
      <c r="C26" s="95"/>
      <c r="D26" s="116"/>
      <c r="E26" s="117"/>
      <c r="F26" s="94" t="s">
        <v>325</v>
      </c>
      <c r="G26" s="95"/>
      <c r="H26" s="52"/>
      <c r="I26" s="225"/>
      <c r="J26" s="91"/>
      <c r="K26" s="92"/>
      <c r="L26" s="93"/>
      <c r="M26" s="58"/>
    </row>
    <row r="27" spans="2:13" x14ac:dyDescent="0.2">
      <c r="B27" s="94" t="s">
        <v>76</v>
      </c>
      <c r="C27" s="95"/>
      <c r="D27" s="116"/>
      <c r="E27" s="117"/>
      <c r="F27" s="94" t="s">
        <v>303</v>
      </c>
      <c r="G27" s="95"/>
      <c r="H27" s="52"/>
      <c r="I27" s="225"/>
      <c r="J27" s="91"/>
      <c r="K27" s="92"/>
      <c r="L27" s="93"/>
      <c r="M27" s="58"/>
    </row>
    <row r="28" spans="2:13" x14ac:dyDescent="0.2">
      <c r="B28" s="94" t="s">
        <v>308</v>
      </c>
      <c r="C28" s="95"/>
      <c r="D28" s="116"/>
      <c r="E28" s="117"/>
      <c r="F28" s="94" t="s">
        <v>306</v>
      </c>
      <c r="G28" s="95"/>
      <c r="H28" s="52"/>
      <c r="I28" s="225"/>
      <c r="J28" s="91"/>
      <c r="K28" s="92"/>
      <c r="L28" s="93"/>
      <c r="M28" s="58"/>
    </row>
    <row r="29" spans="2:13" x14ac:dyDescent="0.2">
      <c r="B29" s="94" t="s">
        <v>34</v>
      </c>
      <c r="C29" s="95"/>
      <c r="D29" s="116"/>
      <c r="E29" s="117"/>
      <c r="F29" s="94" t="s">
        <v>38</v>
      </c>
      <c r="G29" s="95"/>
      <c r="H29" s="52"/>
      <c r="I29" s="225"/>
      <c r="J29" s="91"/>
      <c r="K29" s="92"/>
      <c r="L29" s="93"/>
      <c r="M29" s="58"/>
    </row>
    <row r="30" spans="2:13" x14ac:dyDescent="0.2">
      <c r="B30" s="94" t="s">
        <v>35</v>
      </c>
      <c r="C30" s="95"/>
      <c r="D30" s="116"/>
      <c r="E30" s="117"/>
      <c r="F30" s="94" t="s">
        <v>39</v>
      </c>
      <c r="G30" s="95"/>
      <c r="H30" s="52"/>
      <c r="I30" s="226"/>
      <c r="J30" s="91"/>
      <c r="K30" s="92"/>
      <c r="L30" s="93"/>
      <c r="M30" s="58"/>
    </row>
    <row r="31" spans="2:13" x14ac:dyDescent="0.2">
      <c r="B31" s="94" t="s">
        <v>72</v>
      </c>
      <c r="C31" s="95"/>
      <c r="D31" s="116"/>
      <c r="E31" s="117"/>
      <c r="F31" s="96"/>
      <c r="G31" s="97"/>
      <c r="H31" s="68" t="s">
        <v>187</v>
      </c>
      <c r="I31" s="67" t="s">
        <v>186</v>
      </c>
      <c r="J31" s="91"/>
      <c r="K31" s="92"/>
      <c r="L31" s="93"/>
      <c r="M31" s="58"/>
    </row>
    <row r="32" spans="2:13" x14ac:dyDescent="0.2">
      <c r="B32" s="94" t="s">
        <v>37</v>
      </c>
      <c r="C32" s="95"/>
      <c r="D32" s="116"/>
      <c r="E32" s="117"/>
      <c r="F32" s="182" t="s">
        <v>324</v>
      </c>
      <c r="G32" s="183"/>
      <c r="H32" s="69"/>
      <c r="I32" s="70"/>
      <c r="J32" s="91"/>
      <c r="K32" s="92"/>
      <c r="L32" s="93"/>
      <c r="M32" s="58"/>
    </row>
    <row r="33" spans="2:13" ht="12" customHeight="1" x14ac:dyDescent="0.2">
      <c r="B33" s="94" t="s">
        <v>36</v>
      </c>
      <c r="C33" s="95"/>
      <c r="D33" s="116"/>
      <c r="E33" s="117"/>
      <c r="F33" s="160" t="s">
        <v>40</v>
      </c>
      <c r="G33" s="161"/>
      <c r="H33" s="58"/>
      <c r="I33" s="71"/>
      <c r="J33" s="91"/>
      <c r="K33" s="92"/>
      <c r="L33" s="93"/>
      <c r="M33" s="58"/>
    </row>
    <row r="34" spans="2:13" x14ac:dyDescent="0.2">
      <c r="B34" s="118" t="s">
        <v>309</v>
      </c>
      <c r="C34" s="119"/>
      <c r="D34" s="119"/>
      <c r="E34" s="120"/>
      <c r="F34" s="160" t="s">
        <v>41</v>
      </c>
      <c r="G34" s="161"/>
      <c r="H34" s="58"/>
      <c r="I34" s="71"/>
      <c r="J34" s="91"/>
      <c r="K34" s="92"/>
      <c r="L34" s="93"/>
      <c r="M34" s="58"/>
    </row>
    <row r="35" spans="2:13" x14ac:dyDescent="0.2">
      <c r="B35" s="121"/>
      <c r="C35" s="122"/>
      <c r="D35" s="122"/>
      <c r="E35" s="123"/>
      <c r="F35" s="104" t="s">
        <v>321</v>
      </c>
      <c r="G35" s="105"/>
      <c r="H35" s="100">
        <f>SUM(H24:H30,H32:I32,H33:I33,H34:I34)</f>
        <v>0</v>
      </c>
      <c r="I35" s="101"/>
      <c r="J35" s="91"/>
      <c r="K35" s="92"/>
      <c r="L35" s="93"/>
      <c r="M35" s="58"/>
    </row>
    <row r="36" spans="2:13" x14ac:dyDescent="0.2">
      <c r="B36" s="124"/>
      <c r="C36" s="125"/>
      <c r="D36" s="125"/>
      <c r="E36" s="126"/>
      <c r="F36" s="106"/>
      <c r="G36" s="107"/>
      <c r="H36" s="102"/>
      <c r="I36" s="103"/>
      <c r="J36" s="91"/>
      <c r="K36" s="92"/>
      <c r="L36" s="93"/>
      <c r="M36" s="58"/>
    </row>
    <row r="37" spans="2:13" x14ac:dyDescent="0.2">
      <c r="B37" s="124"/>
      <c r="C37" s="125"/>
      <c r="D37" s="125"/>
      <c r="E37" s="126"/>
      <c r="F37" s="104" t="s">
        <v>320</v>
      </c>
      <c r="G37" s="114"/>
      <c r="H37" s="147" t="str">
        <f>IF(H35&gt;170,"Optimal",IF(H35&gt;=120,"Suboptimal",IF(H35&gt;=80,"Marginal",IF(H35&lt;80,"Poor"))))</f>
        <v>Poor</v>
      </c>
      <c r="I37" s="148"/>
      <c r="J37" s="91"/>
      <c r="K37" s="92"/>
      <c r="L37" s="93"/>
      <c r="M37" s="58"/>
    </row>
    <row r="38" spans="2:13" ht="12.75" customHeight="1" x14ac:dyDescent="0.2">
      <c r="B38" s="127"/>
      <c r="C38" s="128"/>
      <c r="D38" s="128"/>
      <c r="E38" s="129"/>
      <c r="F38" s="106"/>
      <c r="G38" s="115"/>
      <c r="H38" s="149"/>
      <c r="I38" s="150"/>
      <c r="J38" s="91"/>
      <c r="K38" s="92"/>
      <c r="L38" s="93"/>
      <c r="M38" s="58"/>
    </row>
    <row r="39" spans="2:13" ht="12.75" customHeight="1" x14ac:dyDescent="0.2">
      <c r="B39" s="108" t="s">
        <v>315</v>
      </c>
      <c r="C39" s="109"/>
      <c r="D39" s="109"/>
      <c r="E39" s="109"/>
      <c r="F39" s="109"/>
      <c r="G39" s="109"/>
      <c r="H39" s="109"/>
      <c r="I39" s="110"/>
      <c r="J39" s="91"/>
      <c r="K39" s="92"/>
      <c r="L39" s="93"/>
      <c r="M39" s="58"/>
    </row>
    <row r="40" spans="2:13" ht="12.75" customHeight="1" x14ac:dyDescent="0.2">
      <c r="B40" s="111"/>
      <c r="C40" s="112"/>
      <c r="D40" s="112"/>
      <c r="E40" s="112"/>
      <c r="F40" s="112"/>
      <c r="G40" s="112"/>
      <c r="H40" s="112"/>
      <c r="I40" s="113"/>
      <c r="J40" s="91"/>
      <c r="K40" s="92"/>
      <c r="L40" s="93"/>
      <c r="M40" s="58"/>
    </row>
    <row r="41" spans="2:13" ht="12.75" customHeight="1" x14ac:dyDescent="0.2">
      <c r="B41" s="90" t="s">
        <v>183</v>
      </c>
      <c r="C41" s="90"/>
      <c r="D41" s="61" t="s">
        <v>46</v>
      </c>
      <c r="E41" s="61" t="s">
        <v>42</v>
      </c>
      <c r="F41" s="98" t="s">
        <v>183</v>
      </c>
      <c r="G41" s="99"/>
      <c r="H41" s="72" t="s">
        <v>46</v>
      </c>
      <c r="I41" s="72" t="s">
        <v>42</v>
      </c>
      <c r="J41" s="91"/>
      <c r="K41" s="92"/>
      <c r="L41" s="93"/>
      <c r="M41" s="58"/>
    </row>
    <row r="42" spans="2:13" ht="12.75" customHeight="1" x14ac:dyDescent="0.2">
      <c r="B42" s="89" t="s">
        <v>43</v>
      </c>
      <c r="C42" s="89"/>
      <c r="D42" s="58">
        <f>METRICS!L34</f>
        <v>0</v>
      </c>
      <c r="E42" s="73">
        <f>METRICS!M34</f>
        <v>0</v>
      </c>
      <c r="F42" s="130" t="s">
        <v>45</v>
      </c>
      <c r="G42" s="131"/>
      <c r="H42" s="74" t="e">
        <f>METRICS!L37</f>
        <v>#DIV/0!</v>
      </c>
      <c r="I42" s="75" t="e">
        <f>METRICS!M37</f>
        <v>#DIV/0!</v>
      </c>
      <c r="J42" s="91"/>
      <c r="K42" s="92"/>
      <c r="L42" s="93"/>
      <c r="M42" s="58"/>
    </row>
    <row r="43" spans="2:13" ht="12.75" customHeight="1" x14ac:dyDescent="0.2">
      <c r="B43" s="89" t="s">
        <v>44</v>
      </c>
      <c r="C43" s="89"/>
      <c r="D43" s="58">
        <f>METRICS!L35</f>
        <v>0</v>
      </c>
      <c r="E43" s="73">
        <f>METRICS!M35</f>
        <v>0</v>
      </c>
      <c r="F43" s="186" t="s">
        <v>312</v>
      </c>
      <c r="G43" s="187"/>
      <c r="H43" s="76" t="e">
        <f>METRICS!L38</f>
        <v>#DIV/0!</v>
      </c>
      <c r="I43" s="77" t="e">
        <f>METRICS!M38</f>
        <v>#DIV/0!</v>
      </c>
      <c r="J43" s="91"/>
      <c r="K43" s="92"/>
      <c r="L43" s="93"/>
      <c r="M43" s="58"/>
    </row>
    <row r="44" spans="2:13" ht="13.5" customHeight="1" x14ac:dyDescent="0.2">
      <c r="B44" s="89" t="s">
        <v>313</v>
      </c>
      <c r="C44" s="89"/>
      <c r="D44" s="53" t="e">
        <f>METRICS!L40</f>
        <v>#DIV/0!</v>
      </c>
      <c r="E44" s="73" t="e">
        <f>METRICS!M40</f>
        <v>#DIV/0!</v>
      </c>
      <c r="F44" s="184" t="s">
        <v>314</v>
      </c>
      <c r="G44" s="185"/>
      <c r="H44" s="78" t="e">
        <f>METRICS!L41</f>
        <v>#DIV/0!</v>
      </c>
      <c r="I44" s="77" t="e">
        <f>METRICS!M41</f>
        <v>#DIV/0!</v>
      </c>
      <c r="J44" s="151"/>
      <c r="K44" s="152"/>
      <c r="L44" s="153"/>
      <c r="M44" s="58"/>
    </row>
    <row r="45" spans="2:13" ht="13.5" customHeight="1" x14ac:dyDescent="0.2">
      <c r="B45" s="188" t="s">
        <v>362</v>
      </c>
      <c r="C45" s="189"/>
      <c r="D45" s="53" t="e">
        <f>METRICS!L42</f>
        <v>#DIV/0!</v>
      </c>
      <c r="E45" s="73" t="s">
        <v>363</v>
      </c>
      <c r="F45" s="186" t="s">
        <v>361</v>
      </c>
      <c r="G45" s="187"/>
      <c r="H45" s="76" t="e">
        <f>METRICS!G34/METRICS!M30*100</f>
        <v>#DIV/0!</v>
      </c>
      <c r="I45" s="77" t="s">
        <v>363</v>
      </c>
      <c r="J45" s="151"/>
      <c r="K45" s="152"/>
      <c r="L45" s="153"/>
      <c r="M45" s="58"/>
    </row>
    <row r="46" spans="2:13" ht="13.5" customHeight="1" x14ac:dyDescent="0.2">
      <c r="B46" s="104" t="s">
        <v>322</v>
      </c>
      <c r="C46" s="105"/>
      <c r="D46" s="190" t="e">
        <f>AVERAGE(E42:E44,I42:I44)</f>
        <v>#DIV/0!</v>
      </c>
      <c r="E46" s="191"/>
      <c r="F46" s="104" t="s">
        <v>323</v>
      </c>
      <c r="G46" s="105"/>
      <c r="H46" s="147" t="e">
        <f>IF(D46&gt;80,"Optimal",IF(D46&gt;=65,"Suboptimal",IF(D46&gt;=59.9,"Marginal",IF(D46&lt;40,"Poor"))))</f>
        <v>#DIV/0!</v>
      </c>
      <c r="I46" s="148"/>
      <c r="J46" s="86" t="s">
        <v>120</v>
      </c>
      <c r="K46" s="87"/>
      <c r="L46" s="88"/>
      <c r="M46" s="79">
        <f>SUM(M10:M44)</f>
        <v>0</v>
      </c>
    </row>
    <row r="47" spans="2:13" x14ac:dyDescent="0.2">
      <c r="B47" s="106"/>
      <c r="C47" s="107"/>
      <c r="D47" s="192"/>
      <c r="E47" s="193"/>
      <c r="F47" s="106"/>
      <c r="G47" s="107"/>
      <c r="H47" s="149"/>
      <c r="I47" s="150"/>
      <c r="J47" s="154" t="s">
        <v>181</v>
      </c>
      <c r="K47" s="155"/>
      <c r="L47" s="155"/>
      <c r="M47" s="156"/>
    </row>
    <row r="48" spans="2:13" x14ac:dyDescent="0.2">
      <c r="B48" s="167" t="s">
        <v>51</v>
      </c>
      <c r="C48" s="168"/>
      <c r="D48" s="168"/>
      <c r="E48" s="168"/>
      <c r="F48" s="168"/>
      <c r="G48" s="168"/>
      <c r="H48" s="168"/>
      <c r="I48" s="169"/>
      <c r="J48" s="138"/>
      <c r="K48" s="139"/>
      <c r="L48" s="139"/>
      <c r="M48" s="140"/>
    </row>
    <row r="49" spans="2:13" x14ac:dyDescent="0.2">
      <c r="B49" s="165" t="s">
        <v>51</v>
      </c>
      <c r="C49" s="166"/>
      <c r="D49" s="68" t="s">
        <v>49</v>
      </c>
      <c r="E49" s="68" t="s">
        <v>50</v>
      </c>
      <c r="F49" s="165" t="s">
        <v>51</v>
      </c>
      <c r="G49" s="166"/>
      <c r="H49" s="68" t="s">
        <v>49</v>
      </c>
      <c r="I49" s="68" t="s">
        <v>50</v>
      </c>
      <c r="J49" s="141"/>
      <c r="K49" s="142"/>
      <c r="L49" s="142"/>
      <c r="M49" s="143"/>
    </row>
    <row r="50" spans="2:13" x14ac:dyDescent="0.2">
      <c r="B50" s="178"/>
      <c r="C50" s="179"/>
      <c r="D50" s="64"/>
      <c r="E50" s="80"/>
      <c r="F50" s="178"/>
      <c r="G50" s="179"/>
      <c r="H50" s="81"/>
      <c r="I50" s="82"/>
      <c r="J50" s="141"/>
      <c r="K50" s="142"/>
      <c r="L50" s="142"/>
      <c r="M50" s="143"/>
    </row>
    <row r="51" spans="2:13" x14ac:dyDescent="0.2">
      <c r="B51" s="178"/>
      <c r="C51" s="179"/>
      <c r="D51" s="64"/>
      <c r="E51" s="80"/>
      <c r="F51" s="178"/>
      <c r="G51" s="179"/>
      <c r="H51" s="81"/>
      <c r="I51" s="82"/>
      <c r="J51" s="141"/>
      <c r="K51" s="142"/>
      <c r="L51" s="142"/>
      <c r="M51" s="143"/>
    </row>
    <row r="52" spans="2:13" x14ac:dyDescent="0.2">
      <c r="B52" s="176"/>
      <c r="C52" s="177"/>
      <c r="D52" s="58"/>
      <c r="E52" s="83"/>
      <c r="F52" s="176"/>
      <c r="G52" s="177"/>
      <c r="H52" s="51"/>
      <c r="I52" s="84"/>
      <c r="J52" s="141"/>
      <c r="K52" s="142"/>
      <c r="L52" s="142"/>
      <c r="M52" s="143"/>
    </row>
    <row r="53" spans="2:13" x14ac:dyDescent="0.2">
      <c r="B53" s="176"/>
      <c r="C53" s="177"/>
      <c r="D53" s="58"/>
      <c r="E53" s="83"/>
      <c r="F53" s="176"/>
      <c r="G53" s="177"/>
      <c r="H53" s="58"/>
      <c r="I53" s="85"/>
      <c r="J53" s="141"/>
      <c r="K53" s="142"/>
      <c r="L53" s="142"/>
      <c r="M53" s="143"/>
    </row>
    <row r="54" spans="2:13" x14ac:dyDescent="0.2">
      <c r="B54" s="176"/>
      <c r="C54" s="177"/>
      <c r="D54" s="58"/>
      <c r="E54" s="83"/>
      <c r="F54" s="176"/>
      <c r="G54" s="177"/>
      <c r="H54" s="58"/>
      <c r="I54" s="83"/>
      <c r="J54" s="141"/>
      <c r="K54" s="142"/>
      <c r="L54" s="142"/>
      <c r="M54" s="143"/>
    </row>
    <row r="55" spans="2:13" x14ac:dyDescent="0.2">
      <c r="B55" s="176"/>
      <c r="C55" s="177"/>
      <c r="D55" s="58"/>
      <c r="E55" s="83"/>
      <c r="F55" s="176"/>
      <c r="G55" s="177"/>
      <c r="H55" s="58"/>
      <c r="I55" s="83"/>
      <c r="J55" s="144"/>
      <c r="K55" s="145"/>
      <c r="L55" s="145"/>
      <c r="M55" s="146"/>
    </row>
  </sheetData>
  <sheetProtection password="DDF9" sheet="1" objects="1" scenarios="1"/>
  <dataConsolidate/>
  <mergeCells count="152">
    <mergeCell ref="F27:G27"/>
    <mergeCell ref="B25:C25"/>
    <mergeCell ref="H18:H19"/>
    <mergeCell ref="I17:I19"/>
    <mergeCell ref="B20:I20"/>
    <mergeCell ref="F52:G52"/>
    <mergeCell ref="F53:G53"/>
    <mergeCell ref="F54:G54"/>
    <mergeCell ref="B53:C53"/>
    <mergeCell ref="D25:E25"/>
    <mergeCell ref="B54:C54"/>
    <mergeCell ref="B50:C50"/>
    <mergeCell ref="B30:C30"/>
    <mergeCell ref="B31:C31"/>
    <mergeCell ref="B32:C32"/>
    <mergeCell ref="F34:G34"/>
    <mergeCell ref="B29:C29"/>
    <mergeCell ref="D24:E24"/>
    <mergeCell ref="F33:G33"/>
    <mergeCell ref="D31:E31"/>
    <mergeCell ref="D33:E33"/>
    <mergeCell ref="B24:C24"/>
    <mergeCell ref="E22:E23"/>
    <mergeCell ref="F8:I8"/>
    <mergeCell ref="F25:G25"/>
    <mergeCell ref="I24:I30"/>
    <mergeCell ref="F24:G24"/>
    <mergeCell ref="D28:E28"/>
    <mergeCell ref="D29:E29"/>
    <mergeCell ref="J8:M8"/>
    <mergeCell ref="J14:L14"/>
    <mergeCell ref="J15:L15"/>
    <mergeCell ref="B8:E8"/>
    <mergeCell ref="F12:G12"/>
    <mergeCell ref="J20:L20"/>
    <mergeCell ref="D30:E30"/>
    <mergeCell ref="D26:E26"/>
    <mergeCell ref="D27:E27"/>
    <mergeCell ref="F28:G28"/>
    <mergeCell ref="F29:G29"/>
    <mergeCell ref="F30:G30"/>
    <mergeCell ref="F9:G9"/>
    <mergeCell ref="B15:C15"/>
    <mergeCell ref="B26:C26"/>
    <mergeCell ref="J19:L19"/>
    <mergeCell ref="F26:G26"/>
    <mergeCell ref="J16:L16"/>
    <mergeCell ref="J17:L17"/>
    <mergeCell ref="J18:L18"/>
    <mergeCell ref="B18:E19"/>
    <mergeCell ref="F15:G15"/>
    <mergeCell ref="F16:G16"/>
    <mergeCell ref="F17:G17"/>
    <mergeCell ref="B17:C17"/>
    <mergeCell ref="F11:G11"/>
    <mergeCell ref="B12:C12"/>
    <mergeCell ref="B13:C13"/>
    <mergeCell ref="B16:C16"/>
    <mergeCell ref="F13:G13"/>
    <mergeCell ref="B49:C49"/>
    <mergeCell ref="B48:I48"/>
    <mergeCell ref="B14:C14"/>
    <mergeCell ref="F14:G14"/>
    <mergeCell ref="B4:C6"/>
    <mergeCell ref="B55:C55"/>
    <mergeCell ref="F55:G55"/>
    <mergeCell ref="B52:C52"/>
    <mergeCell ref="B51:C51"/>
    <mergeCell ref="F50:G50"/>
    <mergeCell ref="F51:G51"/>
    <mergeCell ref="F21:G21"/>
    <mergeCell ref="F49:G49"/>
    <mergeCell ref="F32:G32"/>
    <mergeCell ref="F44:G44"/>
    <mergeCell ref="F43:G43"/>
    <mergeCell ref="B46:C47"/>
    <mergeCell ref="F45:G45"/>
    <mergeCell ref="B45:C45"/>
    <mergeCell ref="D46:E47"/>
    <mergeCell ref="F46:G47"/>
    <mergeCell ref="F18:F19"/>
    <mergeCell ref="G18:G19"/>
    <mergeCell ref="B27:C27"/>
    <mergeCell ref="J2:M2"/>
    <mergeCell ref="J10:L10"/>
    <mergeCell ref="J11:L11"/>
    <mergeCell ref="J12:L12"/>
    <mergeCell ref="J13:L13"/>
    <mergeCell ref="B9:C9"/>
    <mergeCell ref="B10:C10"/>
    <mergeCell ref="B11:C11"/>
    <mergeCell ref="C2:H2"/>
    <mergeCell ref="B3:C3"/>
    <mergeCell ref="I4:J4"/>
    <mergeCell ref="J9:L9"/>
    <mergeCell ref="I5:J5"/>
    <mergeCell ref="B7:C7"/>
    <mergeCell ref="D7:F7"/>
    <mergeCell ref="J7:K7"/>
    <mergeCell ref="F10:G10"/>
    <mergeCell ref="I3:J3"/>
    <mergeCell ref="D3:H3"/>
    <mergeCell ref="D4:H6"/>
    <mergeCell ref="K6:M6"/>
    <mergeCell ref="I6:J6"/>
    <mergeCell ref="J48:M55"/>
    <mergeCell ref="J41:L41"/>
    <mergeCell ref="J22:L22"/>
    <mergeCell ref="H37:I38"/>
    <mergeCell ref="J32:L32"/>
    <mergeCell ref="J30:L30"/>
    <mergeCell ref="J45:L45"/>
    <mergeCell ref="J44:L44"/>
    <mergeCell ref="H46:I47"/>
    <mergeCell ref="J47:M47"/>
    <mergeCell ref="J23:L23"/>
    <mergeCell ref="J38:L38"/>
    <mergeCell ref="J37:L37"/>
    <mergeCell ref="J35:L35"/>
    <mergeCell ref="J34:L34"/>
    <mergeCell ref="J33:L33"/>
    <mergeCell ref="J40:L40"/>
    <mergeCell ref="H21:I23"/>
    <mergeCell ref="J31:L31"/>
    <mergeCell ref="J25:L25"/>
    <mergeCell ref="J24:L24"/>
    <mergeCell ref="J26:L26"/>
    <mergeCell ref="J27:L27"/>
    <mergeCell ref="J21:L21"/>
    <mergeCell ref="J46:L46"/>
    <mergeCell ref="B44:C44"/>
    <mergeCell ref="B41:C41"/>
    <mergeCell ref="B42:C42"/>
    <mergeCell ref="J42:L42"/>
    <mergeCell ref="J43:L43"/>
    <mergeCell ref="B28:C28"/>
    <mergeCell ref="J28:L28"/>
    <mergeCell ref="J29:L29"/>
    <mergeCell ref="F31:G31"/>
    <mergeCell ref="F41:G41"/>
    <mergeCell ref="H35:I36"/>
    <mergeCell ref="F35:G36"/>
    <mergeCell ref="J36:L36"/>
    <mergeCell ref="B39:I40"/>
    <mergeCell ref="J39:L39"/>
    <mergeCell ref="F37:G38"/>
    <mergeCell ref="B33:C33"/>
    <mergeCell ref="D32:E32"/>
    <mergeCell ref="B43:C43"/>
    <mergeCell ref="B34:E34"/>
    <mergeCell ref="B35:E38"/>
    <mergeCell ref="F42:G42"/>
  </mergeCells>
  <dataValidations count="3">
    <dataValidation type="list" allowBlank="1" showInputMessage="1" showErrorMessage="1" sqref="D50:D55 H50:H55">
      <formula1>I</formula1>
    </dataValidation>
    <dataValidation type="whole" allowBlank="1" showInputMessage="1" showErrorMessage="1" sqref="H24:H30">
      <formula1>0</formula1>
      <formula2>20</formula2>
    </dataValidation>
    <dataValidation type="whole" allowBlank="1" showInputMessage="1" showErrorMessage="1" sqref="H32:I34">
      <formula1>0</formula1>
      <formula2>10</formula2>
    </dataValidation>
  </dataValidations>
  <hyperlinks>
    <hyperlink ref="J8:M8" r:id="rId1" display="Benthic macroinvertebrates"/>
    <hyperlink ref="I2" r:id="rId2"/>
    <hyperlink ref="I6:J6" r:id="rId3" display="County/Topo"/>
  </hyperlinks>
  <pageMargins left="0.7" right="0.7" top="0.75" bottom="0.75" header="0.3" footer="0.3"/>
  <pageSetup scale="92"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DATA!$H$8:$H$14</xm:f>
          </x14:formula1>
          <xm:sqref>D28:E28</xm:sqref>
        </x14:dataValidation>
        <x14:dataValidation type="list" allowBlank="1" showInputMessage="1" showErrorMessage="1">
          <x14:formula1>
            <xm:f>DATA!$F$2:$F$6</xm:f>
          </x14:formula1>
          <xm:sqref>D30:E30</xm:sqref>
        </x14:dataValidation>
        <x14:dataValidation type="list" allowBlank="1" showInputMessage="1" showErrorMessage="1">
          <x14:formula1>
            <xm:f>DATA!$M$2:$M$116</xm:f>
          </x14:formula1>
          <xm:sqref>J10:L45</xm:sqref>
        </x14:dataValidation>
        <x14:dataValidation type="list" allowBlank="1" showInputMessage="1" showErrorMessage="1">
          <x14:formula1>
            <xm:f>DATA!$G$10:$G$12</xm:f>
          </x14:formula1>
          <xm:sqref>E10</xm:sqref>
        </x14:dataValidation>
        <x14:dataValidation type="list" allowBlank="1" showInputMessage="1" showErrorMessage="1">
          <x14:formula1>
            <xm:f>DATA!$G$10:$G$11</xm:f>
          </x14:formula1>
          <xm:sqref>E12:E13 E16</xm:sqref>
        </x14:dataValidation>
        <x14:dataValidation type="list" allowBlank="1" showInputMessage="1" showErrorMessage="1">
          <x14:formula1>
            <xm:f>DATA!$G$13:$G$14</xm:f>
          </x14:formula1>
          <xm:sqref>E14</xm:sqref>
        </x14:dataValidation>
        <x14:dataValidation type="list" allowBlank="1" showInputMessage="1" showErrorMessage="1">
          <x14:formula1>
            <xm:f>DATA!$L$2:$L$5</xm:f>
          </x14:formula1>
          <xm:sqref>F23</xm:sqref>
        </x14:dataValidation>
        <x14:dataValidation type="list" allowBlank="1" showInputMessage="1" showErrorMessage="1">
          <x14:formula1>
            <xm:f>DATA!$B$9:$B$64</xm:f>
          </x14:formula1>
          <xm:sqref>K6:M6</xm:sqref>
        </x14:dataValidation>
        <x14:dataValidation type="list" allowBlank="1" showInputMessage="1" showErrorMessage="1">
          <x14:formula1>
            <xm:f>DATA!$A$2:$A$31</xm:f>
          </x14:formula1>
          <xm:sqref>J2:M2</xm:sqref>
        </x14:dataValidation>
        <x14:dataValidation type="list" allowBlank="1" showInputMessage="1" showErrorMessage="1">
          <x14:formula1>
            <xm:f>DATA!$D$10:$D$35</xm:f>
          </x14:formula1>
          <xm:sqref>B50:C55 F50:G55</xm:sqref>
        </x14:dataValidation>
        <x14:dataValidation type="list" allowBlank="1" showInputMessage="1" showErrorMessage="1">
          <x14:formula1>
            <xm:f>DATA!$E$10:$E$13</xm:f>
          </x14:formula1>
          <xm:sqref>E50:E55 I50:I55</xm:sqref>
        </x14:dataValidation>
        <x14:dataValidation type="list" allowBlank="1" showInputMessage="1" showErrorMessage="1">
          <x14:formula1>
            <xm:f>DATA!$B$2:$B$6</xm:f>
          </x14:formula1>
          <xm:sqref>D24:E24</xm:sqref>
        </x14:dataValidation>
        <x14:dataValidation type="list" allowBlank="1" showInputMessage="1" showErrorMessage="1">
          <x14:formula1>
            <xm:f>DATA!$C$2:$C$7</xm:f>
          </x14:formula1>
          <xm:sqref>D25:E25</xm:sqref>
        </x14:dataValidation>
        <x14:dataValidation type="list" allowBlank="1" showInputMessage="1" showErrorMessage="1">
          <x14:formula1>
            <xm:f>DATA!$D$2:$D$8</xm:f>
          </x14:formula1>
          <xm:sqref>D26:E26</xm:sqref>
        </x14:dataValidation>
        <x14:dataValidation type="list" allowBlank="1" showInputMessage="1" showErrorMessage="1">
          <x14:formula1>
            <xm:f>DATA!$H$2:$H$7</xm:f>
          </x14:formula1>
          <xm:sqref>D27:E27</xm:sqref>
        </x14:dataValidation>
        <x14:dataValidation type="list" allowBlank="1" showInputMessage="1" showErrorMessage="1">
          <x14:formula1>
            <xm:f>DATA!$E$2:$E$7</xm:f>
          </x14:formula1>
          <xm:sqref>D29:E29</xm:sqref>
        </x14:dataValidation>
        <x14:dataValidation type="list" allowBlank="1" showInputMessage="1" showErrorMessage="1">
          <x14:formula1>
            <xm:f>DATA!$G$2:$G$6</xm:f>
          </x14:formula1>
          <xm:sqref>D31:E31</xm:sqref>
        </x14:dataValidation>
        <x14:dataValidation type="list" allowBlank="1" showInputMessage="1" showErrorMessage="1">
          <x14:formula1>
            <xm:f>DATA!$I$2:$I$6</xm:f>
          </x14:formula1>
          <xm:sqref>D32:E32</xm:sqref>
        </x14:dataValidation>
        <x14:dataValidation type="list" allowBlank="1" showInputMessage="1" showErrorMessage="1">
          <x14:formula1>
            <xm:f>DATA!$J$2:$J$6</xm:f>
          </x14:formula1>
          <xm:sqref>D33:E33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4"/>
  <sheetViews>
    <sheetView workbookViewId="0">
      <selection activeCell="K27" sqref="K27"/>
    </sheetView>
  </sheetViews>
  <sheetFormatPr defaultRowHeight="11.25" x14ac:dyDescent="0.2"/>
  <cols>
    <col min="1" max="1" width="3.7109375" style="14" customWidth="1"/>
    <col min="2" max="2" width="13.7109375" style="14" bestFit="1" customWidth="1"/>
    <col min="3" max="5" width="7.7109375" style="39" customWidth="1"/>
    <col min="6" max="6" width="12.7109375" style="14" bestFit="1" customWidth="1"/>
    <col min="7" max="9" width="7.7109375" style="14" customWidth="1"/>
    <col min="10" max="10" width="12.42578125" style="14" bestFit="1" customWidth="1"/>
    <col min="11" max="13" width="7.7109375" style="14" customWidth="1"/>
    <col min="14" max="16384" width="9.140625" style="14"/>
  </cols>
  <sheetData>
    <row r="1" spans="2:13" x14ac:dyDescent="0.2">
      <c r="B1" s="13" t="s">
        <v>327</v>
      </c>
      <c r="C1" s="13" t="s">
        <v>30</v>
      </c>
      <c r="D1" s="13" t="s">
        <v>311</v>
      </c>
      <c r="E1" s="13" t="s">
        <v>121</v>
      </c>
      <c r="F1" s="13" t="s">
        <v>327</v>
      </c>
      <c r="G1" s="13" t="s">
        <v>30</v>
      </c>
      <c r="H1" s="13" t="s">
        <v>311</v>
      </c>
      <c r="I1" s="13" t="s">
        <v>121</v>
      </c>
      <c r="J1" s="13" t="s">
        <v>328</v>
      </c>
      <c r="K1" s="13" t="s">
        <v>30</v>
      </c>
      <c r="L1" s="13" t="s">
        <v>311</v>
      </c>
      <c r="M1" s="13" t="s">
        <v>121</v>
      </c>
    </row>
    <row r="2" spans="2:13" x14ac:dyDescent="0.2">
      <c r="B2" s="261" t="s">
        <v>329</v>
      </c>
      <c r="C2" s="262"/>
      <c r="D2" s="263"/>
      <c r="E2" s="15">
        <f>SUM(C3:C14)</f>
        <v>0</v>
      </c>
      <c r="F2" s="261" t="s">
        <v>330</v>
      </c>
      <c r="G2" s="262"/>
      <c r="H2" s="263"/>
      <c r="I2" s="16">
        <f>SUM(G3:G9)</f>
        <v>0</v>
      </c>
      <c r="J2" s="261" t="s">
        <v>331</v>
      </c>
      <c r="K2" s="262"/>
      <c r="L2" s="263"/>
      <c r="M2" s="16">
        <f>SUM(K3:K6)</f>
        <v>0</v>
      </c>
    </row>
    <row r="3" spans="2:13" x14ac:dyDescent="0.2">
      <c r="B3" s="17" t="s">
        <v>193</v>
      </c>
      <c r="C3" s="18"/>
      <c r="D3" s="19">
        <v>2</v>
      </c>
      <c r="E3" s="20">
        <f>C3*D3</f>
        <v>0</v>
      </c>
      <c r="F3" s="21" t="s">
        <v>233</v>
      </c>
      <c r="G3" s="18"/>
      <c r="H3" s="22">
        <v>3</v>
      </c>
      <c r="I3" s="23">
        <f>G3*H3</f>
        <v>0</v>
      </c>
      <c r="J3" s="21" t="s">
        <v>281</v>
      </c>
      <c r="K3" s="18"/>
      <c r="L3" s="22">
        <v>7</v>
      </c>
      <c r="M3" s="23">
        <f>K3*L3</f>
        <v>0</v>
      </c>
    </row>
    <row r="4" spans="2:13" x14ac:dyDescent="0.2">
      <c r="B4" s="24" t="s">
        <v>194</v>
      </c>
      <c r="C4" s="25"/>
      <c r="D4" s="20">
        <v>4</v>
      </c>
      <c r="E4" s="20">
        <f t="shared" ref="E4:E14" si="0">C4*D4</f>
        <v>0</v>
      </c>
      <c r="F4" s="21" t="s">
        <v>234</v>
      </c>
      <c r="G4" s="25"/>
      <c r="H4" s="23">
        <v>6</v>
      </c>
      <c r="I4" s="23">
        <f t="shared" ref="I4:I9" si="1">G4*H4</f>
        <v>0</v>
      </c>
      <c r="J4" s="21" t="s">
        <v>282</v>
      </c>
      <c r="K4" s="25"/>
      <c r="L4" s="23">
        <v>5</v>
      </c>
      <c r="M4" s="23">
        <f>K4*L4</f>
        <v>0</v>
      </c>
    </row>
    <row r="5" spans="2:13" x14ac:dyDescent="0.2">
      <c r="B5" s="24" t="s">
        <v>195</v>
      </c>
      <c r="C5" s="25"/>
      <c r="D5" s="20">
        <v>4</v>
      </c>
      <c r="E5" s="20">
        <f t="shared" si="0"/>
        <v>0</v>
      </c>
      <c r="F5" s="21" t="s">
        <v>235</v>
      </c>
      <c r="G5" s="25"/>
      <c r="H5" s="23">
        <v>7</v>
      </c>
      <c r="I5" s="23">
        <f t="shared" si="1"/>
        <v>0</v>
      </c>
      <c r="J5" s="21" t="s">
        <v>283</v>
      </c>
      <c r="K5" s="25"/>
      <c r="L5" s="23">
        <v>5</v>
      </c>
      <c r="M5" s="23">
        <f>K5*L5</f>
        <v>0</v>
      </c>
    </row>
    <row r="6" spans="2:13" x14ac:dyDescent="0.2">
      <c r="B6" s="24" t="s">
        <v>196</v>
      </c>
      <c r="C6" s="25"/>
      <c r="D6" s="20">
        <v>5</v>
      </c>
      <c r="E6" s="20">
        <f t="shared" si="0"/>
        <v>0</v>
      </c>
      <c r="F6" s="21" t="s">
        <v>236</v>
      </c>
      <c r="G6" s="25"/>
      <c r="H6" s="23">
        <v>7</v>
      </c>
      <c r="I6" s="23">
        <f t="shared" si="1"/>
        <v>0</v>
      </c>
      <c r="J6" s="21" t="s">
        <v>284</v>
      </c>
      <c r="K6" s="26"/>
      <c r="L6" s="27">
        <v>5</v>
      </c>
      <c r="M6" s="23">
        <f>K6*L6</f>
        <v>0</v>
      </c>
    </row>
    <row r="7" spans="2:13" x14ac:dyDescent="0.2">
      <c r="B7" s="24" t="s">
        <v>197</v>
      </c>
      <c r="C7" s="25"/>
      <c r="D7" s="20">
        <v>3</v>
      </c>
      <c r="E7" s="20">
        <f t="shared" si="0"/>
        <v>0</v>
      </c>
      <c r="F7" s="21" t="s">
        <v>237</v>
      </c>
      <c r="G7" s="25"/>
      <c r="H7" s="23">
        <v>5</v>
      </c>
      <c r="I7" s="23">
        <f t="shared" si="1"/>
        <v>0</v>
      </c>
      <c r="J7" s="261" t="s">
        <v>332</v>
      </c>
      <c r="K7" s="262"/>
      <c r="L7" s="263"/>
      <c r="M7" s="16">
        <f>SUM(K8:K11)</f>
        <v>0</v>
      </c>
    </row>
    <row r="8" spans="2:13" x14ac:dyDescent="0.2">
      <c r="B8" s="24" t="s">
        <v>198</v>
      </c>
      <c r="C8" s="25"/>
      <c r="D8" s="20">
        <v>5</v>
      </c>
      <c r="E8" s="20">
        <f t="shared" si="0"/>
        <v>0</v>
      </c>
      <c r="F8" s="21" t="s">
        <v>238</v>
      </c>
      <c r="G8" s="25"/>
      <c r="H8" s="23">
        <v>7</v>
      </c>
      <c r="I8" s="23">
        <f t="shared" si="1"/>
        <v>0</v>
      </c>
      <c r="J8" s="21" t="s">
        <v>286</v>
      </c>
      <c r="K8" s="18"/>
      <c r="L8" s="22">
        <v>10</v>
      </c>
      <c r="M8" s="23">
        <f>K8*L8</f>
        <v>0</v>
      </c>
    </row>
    <row r="9" spans="2:13" x14ac:dyDescent="0.2">
      <c r="B9" s="24" t="s">
        <v>199</v>
      </c>
      <c r="C9" s="25"/>
      <c r="D9" s="20">
        <v>3</v>
      </c>
      <c r="E9" s="20">
        <f t="shared" si="0"/>
        <v>0</v>
      </c>
      <c r="F9" s="21" t="s">
        <v>239</v>
      </c>
      <c r="G9" s="26"/>
      <c r="H9" s="27">
        <v>7</v>
      </c>
      <c r="I9" s="23">
        <f t="shared" si="1"/>
        <v>0</v>
      </c>
      <c r="J9" s="21" t="s">
        <v>287</v>
      </c>
      <c r="K9" s="25"/>
      <c r="L9" s="23">
        <v>10</v>
      </c>
      <c r="M9" s="23">
        <f>K9*L9</f>
        <v>0</v>
      </c>
    </row>
    <row r="10" spans="2:13" x14ac:dyDescent="0.2">
      <c r="B10" s="24" t="s">
        <v>200</v>
      </c>
      <c r="C10" s="25"/>
      <c r="D10" s="20">
        <v>3</v>
      </c>
      <c r="E10" s="20">
        <f t="shared" si="0"/>
        <v>0</v>
      </c>
      <c r="F10" s="261" t="s">
        <v>333</v>
      </c>
      <c r="G10" s="262"/>
      <c r="H10" s="263"/>
      <c r="I10" s="16">
        <f>SUM(G11:G19)</f>
        <v>0</v>
      </c>
      <c r="J10" s="21" t="s">
        <v>288</v>
      </c>
      <c r="K10" s="25"/>
      <c r="L10" s="23">
        <v>10</v>
      </c>
      <c r="M10" s="23">
        <f>K10*L10</f>
        <v>0</v>
      </c>
    </row>
    <row r="11" spans="2:13" x14ac:dyDescent="0.2">
      <c r="B11" s="24" t="s">
        <v>201</v>
      </c>
      <c r="C11" s="25"/>
      <c r="D11" s="20">
        <v>4</v>
      </c>
      <c r="E11" s="20">
        <f t="shared" si="0"/>
        <v>0</v>
      </c>
      <c r="F11" s="21" t="s">
        <v>241</v>
      </c>
      <c r="G11" s="18"/>
      <c r="H11" s="22">
        <v>7</v>
      </c>
      <c r="I11" s="23">
        <f>G11*H11</f>
        <v>0</v>
      </c>
      <c r="J11" s="21" t="s">
        <v>289</v>
      </c>
      <c r="K11" s="26"/>
      <c r="L11" s="27">
        <v>10</v>
      </c>
      <c r="M11" s="23">
        <f>K11*L11</f>
        <v>0</v>
      </c>
    </row>
    <row r="12" spans="2:13" x14ac:dyDescent="0.2">
      <c r="B12" s="24" t="s">
        <v>202</v>
      </c>
      <c r="C12" s="25"/>
      <c r="D12" s="20">
        <v>5</v>
      </c>
      <c r="E12" s="20">
        <f t="shared" si="0"/>
        <v>0</v>
      </c>
      <c r="F12" s="21" t="s">
        <v>242</v>
      </c>
      <c r="G12" s="25"/>
      <c r="H12" s="23">
        <v>5</v>
      </c>
      <c r="I12" s="23">
        <f t="shared" ref="I12:I19" si="2">G12*H12</f>
        <v>0</v>
      </c>
      <c r="J12" s="261" t="s">
        <v>334</v>
      </c>
      <c r="K12" s="262"/>
      <c r="L12" s="263"/>
      <c r="M12" s="16">
        <f>SUM(K13)</f>
        <v>0</v>
      </c>
    </row>
    <row r="13" spans="2:13" x14ac:dyDescent="0.2">
      <c r="B13" s="24" t="s">
        <v>203</v>
      </c>
      <c r="C13" s="25"/>
      <c r="D13" s="20">
        <v>3</v>
      </c>
      <c r="E13" s="20">
        <f t="shared" si="0"/>
        <v>0</v>
      </c>
      <c r="F13" s="21" t="s">
        <v>243</v>
      </c>
      <c r="G13" s="25"/>
      <c r="H13" s="23">
        <v>6</v>
      </c>
      <c r="I13" s="23">
        <f t="shared" si="2"/>
        <v>0</v>
      </c>
      <c r="J13" s="21" t="s">
        <v>291</v>
      </c>
      <c r="K13" s="28"/>
      <c r="L13" s="29">
        <v>7</v>
      </c>
      <c r="M13" s="23">
        <f>K13*L13</f>
        <v>0</v>
      </c>
    </row>
    <row r="14" spans="2:13" x14ac:dyDescent="0.2">
      <c r="B14" s="30" t="s">
        <v>204</v>
      </c>
      <c r="C14" s="26"/>
      <c r="D14" s="31">
        <v>5</v>
      </c>
      <c r="E14" s="20">
        <f t="shared" si="0"/>
        <v>0</v>
      </c>
      <c r="F14" s="21" t="s">
        <v>244</v>
      </c>
      <c r="G14" s="25"/>
      <c r="H14" s="23">
        <v>5</v>
      </c>
      <c r="I14" s="23">
        <f t="shared" si="2"/>
        <v>0</v>
      </c>
      <c r="J14" s="261" t="s">
        <v>335</v>
      </c>
      <c r="K14" s="262"/>
      <c r="L14" s="263"/>
      <c r="M14" s="16">
        <f>SUM(K15:K17)</f>
        <v>0</v>
      </c>
    </row>
    <row r="15" spans="2:13" x14ac:dyDescent="0.2">
      <c r="B15" s="261" t="s">
        <v>336</v>
      </c>
      <c r="C15" s="262"/>
      <c r="D15" s="263"/>
      <c r="E15" s="32">
        <f>SUM(C16:C24)</f>
        <v>0</v>
      </c>
      <c r="F15" s="21" t="s">
        <v>245</v>
      </c>
      <c r="G15" s="25"/>
      <c r="H15" s="23">
        <v>5</v>
      </c>
      <c r="I15" s="23">
        <f t="shared" si="2"/>
        <v>0</v>
      </c>
      <c r="J15" s="21" t="s">
        <v>293</v>
      </c>
      <c r="K15" s="18"/>
      <c r="L15" s="22">
        <v>6</v>
      </c>
      <c r="M15" s="23">
        <f>K15*L15</f>
        <v>0</v>
      </c>
    </row>
    <row r="16" spans="2:13" x14ac:dyDescent="0.2">
      <c r="B16" s="17" t="s">
        <v>207</v>
      </c>
      <c r="C16" s="18"/>
      <c r="D16" s="19">
        <v>2</v>
      </c>
      <c r="E16" s="20">
        <f>C16*D16</f>
        <v>0</v>
      </c>
      <c r="F16" s="21" t="s">
        <v>246</v>
      </c>
      <c r="G16" s="25"/>
      <c r="H16" s="23">
        <v>7</v>
      </c>
      <c r="I16" s="23">
        <f t="shared" si="2"/>
        <v>0</v>
      </c>
      <c r="J16" s="21" t="s">
        <v>294</v>
      </c>
      <c r="K16" s="25"/>
      <c r="L16" s="23">
        <v>5</v>
      </c>
      <c r="M16" s="23">
        <f>K16*L16</f>
        <v>0</v>
      </c>
    </row>
    <row r="17" spans="2:13" x14ac:dyDescent="0.2">
      <c r="B17" s="24" t="s">
        <v>208</v>
      </c>
      <c r="C17" s="25"/>
      <c r="D17" s="20">
        <v>2</v>
      </c>
      <c r="E17" s="20">
        <f t="shared" ref="E17:E24" si="3">C17*D17</f>
        <v>0</v>
      </c>
      <c r="F17" s="21" t="s">
        <v>247</v>
      </c>
      <c r="G17" s="25"/>
      <c r="H17" s="23">
        <v>7</v>
      </c>
      <c r="I17" s="23">
        <f t="shared" si="2"/>
        <v>0</v>
      </c>
      <c r="J17" s="21" t="s">
        <v>295</v>
      </c>
      <c r="K17" s="26"/>
      <c r="L17" s="27">
        <v>4</v>
      </c>
      <c r="M17" s="23">
        <f>K17*L17</f>
        <v>0</v>
      </c>
    </row>
    <row r="18" spans="2:13" x14ac:dyDescent="0.2">
      <c r="B18" s="24" t="s">
        <v>209</v>
      </c>
      <c r="C18" s="25"/>
      <c r="D18" s="20">
        <v>2</v>
      </c>
      <c r="E18" s="20">
        <f t="shared" si="3"/>
        <v>0</v>
      </c>
      <c r="F18" s="21" t="s">
        <v>248</v>
      </c>
      <c r="G18" s="25"/>
      <c r="H18" s="23">
        <v>3</v>
      </c>
      <c r="I18" s="23">
        <f t="shared" si="2"/>
        <v>0</v>
      </c>
      <c r="J18" s="261" t="s">
        <v>337</v>
      </c>
      <c r="K18" s="262"/>
      <c r="L18" s="263"/>
      <c r="M18" s="16">
        <f>SUM(K19:K24)</f>
        <v>0</v>
      </c>
    </row>
    <row r="19" spans="2:13" x14ac:dyDescent="0.2">
      <c r="B19" s="24" t="s">
        <v>210</v>
      </c>
      <c r="C19" s="25"/>
      <c r="D19" s="20">
        <v>2</v>
      </c>
      <c r="E19" s="20">
        <f t="shared" si="3"/>
        <v>0</v>
      </c>
      <c r="F19" s="21" t="s">
        <v>249</v>
      </c>
      <c r="G19" s="26"/>
      <c r="H19" s="27">
        <v>5</v>
      </c>
      <c r="I19" s="23">
        <f t="shared" si="2"/>
        <v>0</v>
      </c>
      <c r="J19" s="21" t="s">
        <v>297</v>
      </c>
      <c r="K19" s="18"/>
      <c r="L19" s="22">
        <v>7</v>
      </c>
      <c r="M19" s="23">
        <f t="shared" ref="M19:M24" si="4">K19*L19</f>
        <v>0</v>
      </c>
    </row>
    <row r="20" spans="2:13" x14ac:dyDescent="0.2">
      <c r="B20" s="24" t="s">
        <v>211</v>
      </c>
      <c r="C20" s="25"/>
      <c r="D20" s="20">
        <v>1</v>
      </c>
      <c r="E20" s="20">
        <f t="shared" si="3"/>
        <v>0</v>
      </c>
      <c r="F20" s="261" t="s">
        <v>338</v>
      </c>
      <c r="G20" s="262"/>
      <c r="H20" s="263"/>
      <c r="I20" s="16">
        <f>SUM(G21:G26)</f>
        <v>0</v>
      </c>
      <c r="J20" s="21" t="s">
        <v>298</v>
      </c>
      <c r="K20" s="25"/>
      <c r="L20" s="23">
        <v>4</v>
      </c>
      <c r="M20" s="23">
        <f t="shared" si="4"/>
        <v>0</v>
      </c>
    </row>
    <row r="21" spans="2:13" x14ac:dyDescent="0.2">
      <c r="B21" s="24" t="s">
        <v>212</v>
      </c>
      <c r="C21" s="25"/>
      <c r="D21" s="20">
        <v>1</v>
      </c>
      <c r="E21" s="20">
        <f t="shared" si="3"/>
        <v>0</v>
      </c>
      <c r="F21" s="21" t="s">
        <v>251</v>
      </c>
      <c r="G21" s="18"/>
      <c r="H21" s="22">
        <v>8</v>
      </c>
      <c r="I21" s="23">
        <f t="shared" ref="I21:I26" si="5">G21*H21</f>
        <v>0</v>
      </c>
      <c r="J21" s="21" t="s">
        <v>299</v>
      </c>
      <c r="K21" s="25"/>
      <c r="L21" s="23">
        <v>7</v>
      </c>
      <c r="M21" s="23">
        <f t="shared" si="4"/>
        <v>0</v>
      </c>
    </row>
    <row r="22" spans="2:13" x14ac:dyDescent="0.2">
      <c r="B22" s="24" t="s">
        <v>213</v>
      </c>
      <c r="C22" s="25"/>
      <c r="D22" s="20">
        <v>1</v>
      </c>
      <c r="E22" s="20">
        <f t="shared" si="3"/>
        <v>0</v>
      </c>
      <c r="F22" s="21" t="s">
        <v>252</v>
      </c>
      <c r="G22" s="25"/>
      <c r="H22" s="23">
        <v>8</v>
      </c>
      <c r="I22" s="23">
        <f t="shared" si="5"/>
        <v>0</v>
      </c>
      <c r="J22" s="21" t="s">
        <v>300</v>
      </c>
      <c r="K22" s="25"/>
      <c r="L22" s="23">
        <v>5</v>
      </c>
      <c r="M22" s="23">
        <f t="shared" si="4"/>
        <v>0</v>
      </c>
    </row>
    <row r="23" spans="2:13" x14ac:dyDescent="0.2">
      <c r="B23" s="24" t="s">
        <v>214</v>
      </c>
      <c r="C23" s="25"/>
      <c r="D23" s="20">
        <v>1</v>
      </c>
      <c r="E23" s="20">
        <f t="shared" si="3"/>
        <v>0</v>
      </c>
      <c r="F23" s="21" t="s">
        <v>253</v>
      </c>
      <c r="G23" s="25"/>
      <c r="H23" s="23">
        <v>10</v>
      </c>
      <c r="I23" s="23">
        <f t="shared" si="5"/>
        <v>0</v>
      </c>
      <c r="J23" s="21" t="s">
        <v>301</v>
      </c>
      <c r="K23" s="25"/>
      <c r="L23" s="23">
        <v>4</v>
      </c>
      <c r="M23" s="23">
        <f t="shared" si="4"/>
        <v>0</v>
      </c>
    </row>
    <row r="24" spans="2:13" x14ac:dyDescent="0.2">
      <c r="B24" s="30" t="s">
        <v>215</v>
      </c>
      <c r="C24" s="26"/>
      <c r="D24" s="31">
        <v>2</v>
      </c>
      <c r="E24" s="20">
        <f t="shared" si="3"/>
        <v>0</v>
      </c>
      <c r="F24" s="21" t="s">
        <v>254</v>
      </c>
      <c r="G24" s="25"/>
      <c r="H24" s="23">
        <v>8</v>
      </c>
      <c r="I24" s="23">
        <f t="shared" si="5"/>
        <v>0</v>
      </c>
      <c r="J24" s="21" t="s">
        <v>302</v>
      </c>
      <c r="K24" s="26"/>
      <c r="L24" s="27">
        <v>5</v>
      </c>
      <c r="M24" s="23">
        <f t="shared" si="4"/>
        <v>0</v>
      </c>
    </row>
    <row r="25" spans="2:13" x14ac:dyDescent="0.2">
      <c r="B25" s="261" t="s">
        <v>339</v>
      </c>
      <c r="C25" s="262"/>
      <c r="D25" s="263"/>
      <c r="E25" s="32">
        <f>SUM(C26:C40)</f>
        <v>0</v>
      </c>
      <c r="F25" s="21" t="s">
        <v>255</v>
      </c>
      <c r="G25" s="25"/>
      <c r="H25" s="23">
        <v>8</v>
      </c>
      <c r="I25" s="23">
        <f t="shared" si="5"/>
        <v>0</v>
      </c>
      <c r="J25" s="261" t="s">
        <v>340</v>
      </c>
      <c r="K25" s="262"/>
      <c r="L25" s="263"/>
      <c r="M25" s="16">
        <f>SUM(K26:K29)</f>
        <v>0</v>
      </c>
    </row>
    <row r="26" spans="2:13" x14ac:dyDescent="0.2">
      <c r="B26" s="17" t="s">
        <v>217</v>
      </c>
      <c r="C26" s="18"/>
      <c r="D26" s="19">
        <v>2</v>
      </c>
      <c r="E26" s="20">
        <f>C26*D26</f>
        <v>0</v>
      </c>
      <c r="F26" s="21" t="s">
        <v>256</v>
      </c>
      <c r="G26" s="26"/>
      <c r="H26" s="27">
        <v>8</v>
      </c>
      <c r="I26" s="23">
        <f t="shared" si="5"/>
        <v>0</v>
      </c>
      <c r="J26" s="21" t="s">
        <v>276</v>
      </c>
      <c r="K26" s="18"/>
      <c r="L26" s="22">
        <v>6</v>
      </c>
      <c r="M26" s="23">
        <f>K26*L26</f>
        <v>0</v>
      </c>
    </row>
    <row r="27" spans="2:13" x14ac:dyDescent="0.2">
      <c r="B27" s="24" t="s">
        <v>218</v>
      </c>
      <c r="C27" s="25"/>
      <c r="D27" s="20">
        <v>2</v>
      </c>
      <c r="E27" s="20">
        <f t="shared" ref="E27:E40" si="6">C27*D27</f>
        <v>0</v>
      </c>
      <c r="F27" s="261" t="s">
        <v>341</v>
      </c>
      <c r="G27" s="262"/>
      <c r="H27" s="263"/>
      <c r="I27" s="16">
        <f>SUM(G28:G29)</f>
        <v>0</v>
      </c>
      <c r="J27" s="21" t="s">
        <v>277</v>
      </c>
      <c r="K27" s="25"/>
      <c r="L27" s="23">
        <v>5</v>
      </c>
      <c r="M27" s="23">
        <f>K27*L27</f>
        <v>0</v>
      </c>
    </row>
    <row r="28" spans="2:13" x14ac:dyDescent="0.2">
      <c r="B28" s="24" t="s">
        <v>219</v>
      </c>
      <c r="C28" s="25"/>
      <c r="D28" s="20">
        <v>3</v>
      </c>
      <c r="E28" s="20">
        <f t="shared" si="6"/>
        <v>0</v>
      </c>
      <c r="F28" s="21" t="s">
        <v>258</v>
      </c>
      <c r="G28" s="18"/>
      <c r="H28" s="22">
        <v>3</v>
      </c>
      <c r="I28" s="23">
        <f>G28*H28</f>
        <v>0</v>
      </c>
      <c r="J28" s="21" t="s">
        <v>278</v>
      </c>
      <c r="K28" s="25"/>
      <c r="L28" s="23">
        <v>5</v>
      </c>
      <c r="M28" s="23">
        <f>K28*L28</f>
        <v>0</v>
      </c>
    </row>
    <row r="29" spans="2:13" x14ac:dyDescent="0.2">
      <c r="B29" s="24" t="s">
        <v>220</v>
      </c>
      <c r="C29" s="25"/>
      <c r="D29" s="20">
        <v>5</v>
      </c>
      <c r="E29" s="20">
        <f t="shared" si="6"/>
        <v>0</v>
      </c>
      <c r="F29" s="21" t="s">
        <v>259</v>
      </c>
      <c r="G29" s="26"/>
      <c r="H29" s="27">
        <v>6</v>
      </c>
      <c r="I29" s="23">
        <f>G29*H29</f>
        <v>0</v>
      </c>
      <c r="J29" s="30" t="s">
        <v>279</v>
      </c>
      <c r="K29" s="25"/>
      <c r="L29" s="23">
        <v>6</v>
      </c>
      <c r="M29" s="23">
        <f>K29*L29</f>
        <v>0</v>
      </c>
    </row>
    <row r="30" spans="2:13" x14ac:dyDescent="0.2">
      <c r="B30" s="24" t="s">
        <v>221</v>
      </c>
      <c r="C30" s="25"/>
      <c r="D30" s="20">
        <v>3</v>
      </c>
      <c r="E30" s="20">
        <f t="shared" si="6"/>
        <v>0</v>
      </c>
      <c r="F30" s="261" t="s">
        <v>342</v>
      </c>
      <c r="G30" s="262"/>
      <c r="H30" s="263"/>
      <c r="I30" s="16">
        <f>SUM(G31:G44)</f>
        <v>0</v>
      </c>
      <c r="J30" s="264" t="s">
        <v>120</v>
      </c>
      <c r="K30" s="266" t="s">
        <v>343</v>
      </c>
      <c r="L30" s="267"/>
      <c r="M30" s="33">
        <f>SUM(C3:C14,C16:C24,C26:C40,G3:G9,G11:G19,G21:G26,G28:G29,G31:G44,K3:K6,K8:K11,K13,K15:K17,K19:K24,K26:K29)</f>
        <v>0</v>
      </c>
    </row>
    <row r="31" spans="2:13" x14ac:dyDescent="0.2">
      <c r="B31" s="24" t="s">
        <v>222</v>
      </c>
      <c r="C31" s="25"/>
      <c r="D31" s="20">
        <v>3</v>
      </c>
      <c r="E31" s="20">
        <f t="shared" si="6"/>
        <v>0</v>
      </c>
      <c r="F31" s="17" t="s">
        <v>261</v>
      </c>
      <c r="G31" s="18"/>
      <c r="H31" s="22">
        <v>3</v>
      </c>
      <c r="I31" s="23">
        <f t="shared" ref="I31:I44" si="7">G31*H31</f>
        <v>0</v>
      </c>
      <c r="J31" s="265"/>
      <c r="K31" s="266" t="s">
        <v>344</v>
      </c>
      <c r="L31" s="267"/>
      <c r="M31" s="34">
        <f>COUNTA(K26:K29,K19:K24,K15:K17,K13,K8:K11,K3:K6,G3:G9,G11:G19,G21:G26,G28:G29,G31:G44,C26:C40,C16:C24,C3:C14)</f>
        <v>0</v>
      </c>
    </row>
    <row r="32" spans="2:13" x14ac:dyDescent="0.2">
      <c r="B32" s="24" t="s">
        <v>223</v>
      </c>
      <c r="C32" s="25"/>
      <c r="D32" s="20">
        <v>3</v>
      </c>
      <c r="E32" s="20">
        <f t="shared" si="6"/>
        <v>0</v>
      </c>
      <c r="F32" s="24" t="s">
        <v>262</v>
      </c>
      <c r="G32" s="25"/>
      <c r="H32" s="23">
        <v>2</v>
      </c>
      <c r="I32" s="23">
        <f t="shared" si="7"/>
        <v>0</v>
      </c>
      <c r="J32" s="268" t="s">
        <v>345</v>
      </c>
      <c r="K32" s="269"/>
      <c r="L32" s="269"/>
      <c r="M32" s="270"/>
    </row>
    <row r="33" spans="2:13" ht="12" customHeight="1" x14ac:dyDescent="0.2">
      <c r="B33" s="24" t="s">
        <v>224</v>
      </c>
      <c r="C33" s="25"/>
      <c r="D33" s="20">
        <v>4</v>
      </c>
      <c r="E33" s="20">
        <f t="shared" si="6"/>
        <v>0</v>
      </c>
      <c r="F33" s="24" t="s">
        <v>263</v>
      </c>
      <c r="G33" s="25"/>
      <c r="H33" s="23">
        <v>7</v>
      </c>
      <c r="I33" s="23">
        <f t="shared" si="7"/>
        <v>0</v>
      </c>
      <c r="J33" s="248" t="s">
        <v>310</v>
      </c>
      <c r="K33" s="248"/>
      <c r="L33" s="248"/>
      <c r="M33" s="248"/>
    </row>
    <row r="34" spans="2:13" ht="12" customHeight="1" x14ac:dyDescent="0.2">
      <c r="B34" s="24" t="s">
        <v>225</v>
      </c>
      <c r="C34" s="25"/>
      <c r="D34" s="20">
        <v>3</v>
      </c>
      <c r="E34" s="20">
        <f t="shared" si="6"/>
        <v>0</v>
      </c>
      <c r="F34" s="24" t="s">
        <v>264</v>
      </c>
      <c r="G34" s="25"/>
      <c r="H34" s="23">
        <v>9</v>
      </c>
      <c r="I34" s="23">
        <f t="shared" si="7"/>
        <v>0</v>
      </c>
      <c r="J34" s="271" t="s">
        <v>346</v>
      </c>
      <c r="K34" s="271"/>
      <c r="L34" s="23">
        <f>M31</f>
        <v>0</v>
      </c>
      <c r="M34" s="35">
        <f>IF((L34/22*100)&gt;100,100,L34/22*100)</f>
        <v>0</v>
      </c>
    </row>
    <row r="35" spans="2:13" ht="12" customHeight="1" x14ac:dyDescent="0.2">
      <c r="B35" s="24" t="s">
        <v>226</v>
      </c>
      <c r="C35" s="25"/>
      <c r="D35" s="20">
        <v>3</v>
      </c>
      <c r="E35" s="20">
        <f t="shared" si="6"/>
        <v>0</v>
      </c>
      <c r="F35" s="24" t="s">
        <v>265</v>
      </c>
      <c r="G35" s="25"/>
      <c r="H35" s="23">
        <v>10</v>
      </c>
      <c r="I35" s="23">
        <f t="shared" si="7"/>
        <v>0</v>
      </c>
      <c r="J35" s="271" t="s">
        <v>347</v>
      </c>
      <c r="K35" s="271"/>
      <c r="L35" s="23">
        <f>COUNTA(C3:C14,C16:C24,C26:C40)</f>
        <v>0</v>
      </c>
      <c r="M35" s="35">
        <f>IF((L35/13*100)&gt;100,100,L35/13*100)</f>
        <v>0</v>
      </c>
    </row>
    <row r="36" spans="2:13" x14ac:dyDescent="0.2">
      <c r="B36" s="24" t="s">
        <v>227</v>
      </c>
      <c r="C36" s="25"/>
      <c r="D36" s="20">
        <v>4</v>
      </c>
      <c r="E36" s="20">
        <f t="shared" si="6"/>
        <v>0</v>
      </c>
      <c r="F36" s="24" t="s">
        <v>266</v>
      </c>
      <c r="G36" s="25"/>
      <c r="H36" s="23">
        <v>6</v>
      </c>
      <c r="I36" s="23">
        <f t="shared" si="7"/>
        <v>0</v>
      </c>
      <c r="J36" s="248" t="s">
        <v>311</v>
      </c>
      <c r="K36" s="248"/>
      <c r="L36" s="248"/>
      <c r="M36" s="248"/>
    </row>
    <row r="37" spans="2:13" ht="12" customHeight="1" x14ac:dyDescent="0.2">
      <c r="B37" s="24" t="s">
        <v>228</v>
      </c>
      <c r="C37" s="25"/>
      <c r="D37" s="20">
        <v>5</v>
      </c>
      <c r="E37" s="20">
        <f t="shared" si="6"/>
        <v>0</v>
      </c>
      <c r="F37" s="24" t="s">
        <v>267</v>
      </c>
      <c r="G37" s="25"/>
      <c r="H37" s="23">
        <v>7</v>
      </c>
      <c r="I37" s="23">
        <f t="shared" si="7"/>
        <v>0</v>
      </c>
      <c r="J37" s="246" t="s">
        <v>348</v>
      </c>
      <c r="K37" s="247"/>
      <c r="L37" s="36" t="e">
        <f>E41/M30</f>
        <v>#DIV/0!</v>
      </c>
      <c r="M37" s="35" t="e">
        <f>IF((10-L37)/7*100&gt;100,100,(10-L37)/7*100)</f>
        <v>#DIV/0!</v>
      </c>
    </row>
    <row r="38" spans="2:13" ht="12" customHeight="1" x14ac:dyDescent="0.2">
      <c r="B38" s="24" t="s">
        <v>229</v>
      </c>
      <c r="C38" s="25"/>
      <c r="D38" s="20">
        <v>3</v>
      </c>
      <c r="E38" s="20">
        <f t="shared" si="6"/>
        <v>0</v>
      </c>
      <c r="F38" s="24" t="s">
        <v>268</v>
      </c>
      <c r="G38" s="25"/>
      <c r="H38" s="23">
        <v>8</v>
      </c>
      <c r="I38" s="23">
        <f t="shared" si="7"/>
        <v>0</v>
      </c>
      <c r="J38" s="246" t="s">
        <v>349</v>
      </c>
      <c r="K38" s="247"/>
      <c r="L38" s="37" t="e">
        <f>SUM(K21,K19,K13,K8:K11,K3,G5:G6,G8:G9,G11,G16:G17,G21:G26,G33:G35,G37:G39,G41:G42,G43)/M30*100</f>
        <v>#DIV/0!</v>
      </c>
      <c r="M38" s="35" t="e">
        <f>IF((100-L38)/98*100&gt;100,100,(100-L38)/98*100)</f>
        <v>#DIV/0!</v>
      </c>
    </row>
    <row r="39" spans="2:13" x14ac:dyDescent="0.2">
      <c r="B39" s="24" t="s">
        <v>230</v>
      </c>
      <c r="C39" s="25"/>
      <c r="D39" s="20">
        <v>2</v>
      </c>
      <c r="E39" s="20">
        <f t="shared" si="6"/>
        <v>0</v>
      </c>
      <c r="F39" s="24" t="s">
        <v>269</v>
      </c>
      <c r="G39" s="25"/>
      <c r="H39" s="23">
        <v>8</v>
      </c>
      <c r="I39" s="23">
        <f t="shared" si="7"/>
        <v>0</v>
      </c>
      <c r="J39" s="248" t="s">
        <v>350</v>
      </c>
      <c r="K39" s="248"/>
      <c r="L39" s="248"/>
      <c r="M39" s="248"/>
    </row>
    <row r="40" spans="2:13" ht="12" customHeight="1" x14ac:dyDescent="0.2">
      <c r="B40" s="30" t="s">
        <v>231</v>
      </c>
      <c r="C40" s="25"/>
      <c r="D40" s="20">
        <v>2</v>
      </c>
      <c r="E40" s="20">
        <f t="shared" si="6"/>
        <v>0</v>
      </c>
      <c r="F40" s="24" t="s">
        <v>270</v>
      </c>
      <c r="G40" s="25"/>
      <c r="H40" s="23">
        <v>6</v>
      </c>
      <c r="I40" s="23">
        <f t="shared" si="7"/>
        <v>0</v>
      </c>
      <c r="J40" s="249" t="s">
        <v>351</v>
      </c>
      <c r="K40" s="249"/>
      <c r="L40" s="37" t="e">
        <f>SUM(C26:C40,C16:C24,C3:C14)/M30*100</f>
        <v>#DIV/0!</v>
      </c>
      <c r="M40" s="35" t="e">
        <f>IF((L40/90*100)&gt;100,100,L40/90*100)</f>
        <v>#DIV/0!</v>
      </c>
    </row>
    <row r="41" spans="2:13" ht="12" customHeight="1" x14ac:dyDescent="0.2">
      <c r="B41" s="255" t="s">
        <v>352</v>
      </c>
      <c r="C41" s="256"/>
      <c r="D41" s="257"/>
      <c r="E41" s="16">
        <f>SUM(E3:E14,E16:E24,E26:E40,I31:I44,I28:I29,I21:I26,I11:I19,I3:I9,M3:M6,M8:M11,M13,M15:M17,M19:M24,M26:M29)</f>
        <v>0</v>
      </c>
      <c r="F41" s="24" t="s">
        <v>271</v>
      </c>
      <c r="G41" s="25"/>
      <c r="H41" s="23">
        <v>10</v>
      </c>
      <c r="I41" s="23">
        <f t="shared" si="7"/>
        <v>0</v>
      </c>
      <c r="J41" s="249" t="s">
        <v>353</v>
      </c>
      <c r="K41" s="249"/>
      <c r="L41" s="37" t="e">
        <f>MAX(K26:K29,K19:K24,K15:K17,K13,K8:K11,K3:K6,G3:G9,G11:G19,G21:G26,G28:G29,G31:G44,C26:C40,C16:C24,C3:C14)/M30*100</f>
        <v>#DIV/0!</v>
      </c>
      <c r="M41" s="35" t="e">
        <f>IF((100-L41)/80*100&gt;100,100,(100-L41)/80*100)</f>
        <v>#DIV/0!</v>
      </c>
    </row>
    <row r="42" spans="2:13" ht="12" customHeight="1" x14ac:dyDescent="0.2">
      <c r="B42" s="258" t="s">
        <v>354</v>
      </c>
      <c r="C42" s="259"/>
      <c r="D42" s="259"/>
      <c r="E42" s="260"/>
      <c r="F42" s="24" t="s">
        <v>272</v>
      </c>
      <c r="G42" s="25"/>
      <c r="H42" s="23">
        <v>10</v>
      </c>
      <c r="I42" s="23">
        <f t="shared" si="7"/>
        <v>0</v>
      </c>
      <c r="J42" s="249" t="s">
        <v>355</v>
      </c>
      <c r="K42" s="249"/>
      <c r="L42" s="37" t="e">
        <f>SUM(C29,C35,C37:C38)/M30*100</f>
        <v>#DIV/0!</v>
      </c>
      <c r="M42" s="35"/>
    </row>
    <row r="43" spans="2:13" x14ac:dyDescent="0.2">
      <c r="B43" s="250" t="s">
        <v>356</v>
      </c>
      <c r="C43" s="251"/>
      <c r="D43" s="251"/>
      <c r="E43" s="252"/>
      <c r="F43" s="24" t="s">
        <v>273</v>
      </c>
      <c r="G43" s="25"/>
      <c r="H43" s="23">
        <v>7</v>
      </c>
      <c r="I43" s="23">
        <f t="shared" si="7"/>
        <v>0</v>
      </c>
      <c r="J43" s="253" t="s">
        <v>357</v>
      </c>
      <c r="K43" s="254"/>
      <c r="L43" s="254"/>
      <c r="M43" s="38" t="e">
        <f>AVERAGE(M34:M35,M37:M38,M40:M41)</f>
        <v>#DIV/0!</v>
      </c>
    </row>
    <row r="44" spans="2:13" x14ac:dyDescent="0.2">
      <c r="B44" s="240" t="s">
        <v>358</v>
      </c>
      <c r="C44" s="241"/>
      <c r="D44" s="241"/>
      <c r="E44" s="242"/>
      <c r="F44" s="30" t="s">
        <v>274</v>
      </c>
      <c r="G44" s="25"/>
      <c r="H44" s="23">
        <v>5</v>
      </c>
      <c r="I44" s="23">
        <f t="shared" si="7"/>
        <v>0</v>
      </c>
      <c r="J44" s="243" t="s">
        <v>359</v>
      </c>
      <c r="K44" s="244"/>
      <c r="L44" s="245" t="e">
        <f>IF(M43&gt;80,"Optimal",IF(M43&gt;=65,"Suboptimal",IF(M43&gt;=50,"Marginal",IF(M43&lt;50,"Poor"))))</f>
        <v>#DIV/0!</v>
      </c>
      <c r="M44" s="245"/>
    </row>
  </sheetData>
  <sheetProtection password="DDF9" sheet="1" objects="1" scenarios="1"/>
  <mergeCells count="35">
    <mergeCell ref="B2:D2"/>
    <mergeCell ref="F2:H2"/>
    <mergeCell ref="J2:L2"/>
    <mergeCell ref="J7:L7"/>
    <mergeCell ref="F10:H10"/>
    <mergeCell ref="J12:L12"/>
    <mergeCell ref="J14:L14"/>
    <mergeCell ref="B15:D15"/>
    <mergeCell ref="J18:L18"/>
    <mergeCell ref="F20:H20"/>
    <mergeCell ref="J32:M32"/>
    <mergeCell ref="J42:K42"/>
    <mergeCell ref="J33:M33"/>
    <mergeCell ref="J34:K34"/>
    <mergeCell ref="J35:K35"/>
    <mergeCell ref="J36:M36"/>
    <mergeCell ref="B25:D25"/>
    <mergeCell ref="J25:L25"/>
    <mergeCell ref="F27:H27"/>
    <mergeCell ref="F30:H30"/>
    <mergeCell ref="J30:J31"/>
    <mergeCell ref="K30:L30"/>
    <mergeCell ref="K31:L31"/>
    <mergeCell ref="B44:E44"/>
    <mergeCell ref="J44:K44"/>
    <mergeCell ref="L44:M44"/>
    <mergeCell ref="J37:K37"/>
    <mergeCell ref="J38:K38"/>
    <mergeCell ref="J39:M39"/>
    <mergeCell ref="J40:K40"/>
    <mergeCell ref="B43:E43"/>
    <mergeCell ref="J43:L43"/>
    <mergeCell ref="B41:D41"/>
    <mergeCell ref="J41:K41"/>
    <mergeCell ref="B42:E42"/>
  </mergeCells>
  <hyperlinks>
    <hyperlink ref="B3" r:id="rId1" display="http://www.pbase.com/tmurray74/image/60439040"/>
    <hyperlink ref="B4" r:id="rId2" display="http://www.entomology.umn.edu/midge/VSMIVP Key/English/Baetidae.htm"/>
    <hyperlink ref="B10" r:id="rId3" display="http://www.entomology.umn.edu/midge/VSMIVP Key/English/Isonychiidae.htm"/>
    <hyperlink ref="B13" r:id="rId4" display="http://www.entomology.umn.edu/midge/VSMIVP Key/English/Siphlonuridae.htm"/>
    <hyperlink ref="B6" r:id="rId5" display="http://www.entomology.umn.edu/midge/VSMIVP Key/English/Caenidae.htm"/>
    <hyperlink ref="B7" r:id="rId6" display="http://www.entomology.umn.edu/midge/VSMIVP Key/English/Ephemerellidae.htm"/>
    <hyperlink ref="B9" r:id="rId7" display="http://www.entomology.umn.edu/midge/VSMIVP Key/English/Heptageniidae.htm"/>
    <hyperlink ref="B11" r:id="rId8" display="http://www.entomology.umn.edu/midge/VSMIVP Key/English/Leptophlebiidae.htm"/>
    <hyperlink ref="B14" r:id="rId9" display="http://www.entomology.umn.edu/midge/VSMIVP Key/English/Tricorythidae.htm"/>
    <hyperlink ref="B5" r:id="rId10" display="http://www.entomology.umn.edu/midge/VSMIVP Key/English/Baetiscidae.htm"/>
    <hyperlink ref="B8" r:id="rId11" display="http://www.entomology.umn.edu/midge/VSMIVP Key/English/Ephemeridae.htm"/>
    <hyperlink ref="B12" r:id="rId12" display="http://www.entomology.umn.edu/midge/VSMIVP Key/English/Potamanthidae.htm"/>
    <hyperlink ref="B16" r:id="rId13" display="http://www.entomology.umn.edu/midge/VSMIVP Key/English/Capniidae.htm"/>
    <hyperlink ref="B18" r:id="rId14" display="http://www.entomology.umn.edu/midge/VSMIVP Key/English/Leuctridae.htm"/>
    <hyperlink ref="B24" r:id="rId15" display="http://www.entomology.umn.edu/midge/VSMIVP Key/English/Taeniopterygidae.htm"/>
    <hyperlink ref="B21" r:id="rId16" display="http://www.entomology.umn.edu/midge/VSMIVP Key/English/Perlidae.htm"/>
    <hyperlink ref="B22" r:id="rId17" display="http://www.entomology.umn.edu/midge/VSMIVP Key/English/Perlolidae.htm"/>
    <hyperlink ref="B19" r:id="rId18" display="http://www.entomology.umn.edu/midge/VSMIVP Key/English/Nemouridae.htm"/>
    <hyperlink ref="B20" r:id="rId19" display="http://www.troutnut.com/im_regspec/picture_1644_small.jpg"/>
    <hyperlink ref="B23" r:id="rId20" display="http://www.entomology.umn.edu/midge/VSMIVP Key/English/Pteronarcyidae.htm"/>
    <hyperlink ref="B17" r:id="rId21" display="http://www.stroudcenter.org/schuylkill/taxa/taxon11.htm"/>
    <hyperlink ref="B29" r:id="rId22" display="http://www.epa.gov/bioindicators/html/caddisflies_hydropsychidae.html"/>
    <hyperlink ref="B35" r:id="rId23" display="http://www.epa.gov/bioindicators/html/caddisflies_philopotamidae.html"/>
    <hyperlink ref="B37" r:id="rId24" display="http://www.epa.gov/bioindicators/html/caddisflies_polycentropodidae.html"/>
    <hyperlink ref="B38" r:id="rId25" display="http://www.epa.gov/bioindicators/html/caddisflies_psychomyiidae.html"/>
    <hyperlink ref="B39" r:id="rId26" display="http://www.epa.gov/bioindicators/html/caddisflies_ryacophilidae.html"/>
    <hyperlink ref="B26" r:id="rId27" display="http://www.epa.gov/bioindicators/html/caddisflies_brachycentridae.html"/>
    <hyperlink ref="B27" r:id="rId28" display="http://www.epa.gov/bioindicators/html/caddisflies_glossosomatidae.html"/>
    <hyperlink ref="B28" r:id="rId29" display="http://www.epa.gov/bioindicators/html/caddisflies_helicopsychidae.html"/>
    <hyperlink ref="B30" r:id="rId30" display="http://www.epa.gov/bioindicators/html/caddisflies_hydroptilidae.html"/>
    <hyperlink ref="B31" r:id="rId31" display="http://www.epa.gov/bioindicators/html/caddisflies_lepidostomatidae.html"/>
    <hyperlink ref="B32" r:id="rId32" display="http://www.epa.gov/bioindicators/html/caddisflies_leptoceridae.html"/>
    <hyperlink ref="B33" r:id="rId33" display="http://www.epa.gov/bioindicators/html/caddisflies_limnephilidae.html"/>
    <hyperlink ref="B34" r:id="rId34" display="http://www.epa.gov/bioindicators/html/caddisflies_molannidae.html"/>
    <hyperlink ref="B36" r:id="rId35" display="http://www.epa.gov/bioindicators/html/caddisflies_phryganeidae.html"/>
    <hyperlink ref="B40" r:id="rId36" display="http://www.epa.gov/bioindicators/html/caddisflies_uenoidae.html"/>
    <hyperlink ref="F3" r:id="rId37" display="http://www.entomology.umn.edu/midge/VSMIVP Key/English/Aeshnidae.htm"/>
    <hyperlink ref="F6" r:id="rId38" display="http://www.entomology.umn.edu/midge/VSMIVP Key/English/Cordulegastridae.htm"/>
    <hyperlink ref="F7" r:id="rId39" display="http://www.entomology.umn.edu/midge/VSMIVP Key/English/Gomphidae.htm"/>
    <hyperlink ref="F9" r:id="rId40" display="http://www.entomology.umn.edu/midge/VSMIVP Key/English/Libelluidae.htm"/>
    <hyperlink ref="F4" r:id="rId41" display="http://www.entomology.umn.edu/midge/VSMIVP Key/English/Calopterygidae.htm"/>
    <hyperlink ref="F5" r:id="rId42" display="http://www.entomology.umn.edu/midge/VSMIVP Key/English/Coenagrionidae.htm"/>
    <hyperlink ref="F8" r:id="rId43" display="http://www.entomology.umn.edu/midge/VSMIVP Key/English/Lestidae.htm"/>
    <hyperlink ref="F11" r:id="rId44" display="http://www.entomology.umn.edu/midge/VSMIVP Key/English/Chrysomelidae.htm"/>
    <hyperlink ref="F12" r:id="rId45" display="http://www.entomology.umn.edu/midge/VSMIVP Key/English/Dryopidaeadult.htm"/>
    <hyperlink ref="F13" r:id="rId46" display="http://www.entomology.umn.edu/midge/VSMIVP Key/English/Dytiscidae.htm"/>
    <hyperlink ref="F14" r:id="rId47" display="http://www.entomology.umn.edu/midge/VSMIVP Key/English/Elmidae.htm"/>
    <hyperlink ref="F15" r:id="rId48" display="http://www.entomology.umn.edu/midge/VSMIVP Key/English/Gyrinidae.htm"/>
    <hyperlink ref="F16" r:id="rId49" display="http://www.entomology.umn.edu/midge/VSMIVP Key/English/Haliplidae.htm"/>
    <hyperlink ref="F17" r:id="rId50" display="http://www.entomology.umn.edu/midge/VSMIVP Key/English/Hydrophilidae.htm"/>
    <hyperlink ref="F19" r:id="rId51" display="http://www.epa.gov/bioiweb1/html/photos_invertebrates_beetles.html"/>
    <hyperlink ref="F18" r:id="rId52" display="http://www.epa.gov/bioindicators/html/waterpennybeetles.html"/>
    <hyperlink ref="F22" r:id="rId53" display="http://www.entomology.umn.edu/midge/VSMIVP Key/English/Corixidae.htm"/>
    <hyperlink ref="F26" r:id="rId54" display="http://www.entomology.umn.edu/midge/VSMIVP Key/English/Notonectidae.htm"/>
    <hyperlink ref="F21" r:id="rId55" display="http://www.entomology.umn.edu/midge/VSMIVP Key/English/Belostomatidae.htm"/>
    <hyperlink ref="F24" r:id="rId56" display="http://www.entomology.umn.edu/midge/VSMIVP Key/English/Hydrometridae.htm"/>
    <hyperlink ref="F25" r:id="rId57" display="http://www.entomology.umn.edu/midge/VSMIVP Key/English/Nepidae.htm"/>
    <hyperlink ref="F23" r:id="rId58" display="http://www.entomology.umn.edu/midge/VSMIVP Key/English/Gerridae.htm"/>
    <hyperlink ref="F28" r:id="rId59" display="http://www.entomology.umn.edu/midge/VSMIVP Key/English/Corydalidae.htm"/>
    <hyperlink ref="F29" r:id="rId60" display="http://www.entomology.umn.edu/midge/VSMIVP Key/Museum/Sialidae.htm"/>
    <hyperlink ref="F32" r:id="rId61" display="http://www.ent.iastate.edu/dept/research/systematics/bleph/biology.html"/>
    <hyperlink ref="F33" r:id="rId62" display="http://www.entomology.umn.edu/midge/VSMIVP Key/English/Ceratopogonidae.htm"/>
    <hyperlink ref="F34" r:id="rId63" display="http://www.entomology.umn.edu/midge/VSMIVP Key/English/Chironomidae.htm"/>
    <hyperlink ref="F35" r:id="rId64" display="http://www.entomology.umn.edu/midge/VSMIVP Key/English/Culicidae.htm"/>
    <hyperlink ref="F36" r:id="rId65" display="http://www.entomology.umn.edu/midge/VSMIVP Key/English/Dixidae.htm"/>
    <hyperlink ref="F42" r:id="rId66" display="http://www.entomology.umn.edu/midge/VSMIVP Key/English/Syrphidae.htm"/>
    <hyperlink ref="F31" r:id="rId67" display="http://www.waterbugkey.vcsu.edu/php/familydetail.php?idnum=7&amp;show=1508&amp;fa=Athericidae&amp;o=Diptera&amp;ls=larvae"/>
    <hyperlink ref="F37" r:id="rId68" display="http://www.entomology.umn.edu/midge/VSMIVP Key/English/Empididae.htm"/>
    <hyperlink ref="F38" r:id="rId69" display="http://www.entomology.umn.edu/midge/VSMIVP Key/English/Psychodidae.htm"/>
    <hyperlink ref="F39" r:id="rId70" display="http://www.entomology.umn.edu/midge/VSMIVP Key/English/Ptychopteridae.htm"/>
    <hyperlink ref="F40" r:id="rId71" display="http://www.entomology.umn.edu/midge/VSMIVP Key/English/Simuliidae.htm"/>
    <hyperlink ref="F41" r:id="rId72" display="http://www.entomology.umn.edu/midge/VSMIVP Key/English/Stratiomyidae.htm"/>
    <hyperlink ref="F43" r:id="rId73" display="http://www.entomology.umn.edu/midge/VSMIVP Key/English/Tabanidae.htm"/>
    <hyperlink ref="F44" r:id="rId74" display="http://www.entomology.umn.edu/midge/VSMIVP Key/English/Tipulidae.htm"/>
    <hyperlink ref="J26" r:id="rId75" display="http://www.waterbugkey.vcsu.edu/php/orderdetails.php?idnum=4"/>
    <hyperlink ref="J27" r:id="rId76" display="http://www.waterbugkey.vcsu.edu/php/orderdetails.php?idnum=10"/>
    <hyperlink ref="J28" r:id="rId77" display="http://www.entomology.umn.edu/midge/VSMIVP Key/English/Neuroptera.htm"/>
    <hyperlink ref="J29" r:id="rId78" display="http://www.ndfreshwaterinverts.vcsu.edu/php/detail.php?idnum=22&amp;p=Arthropoda&amp;tn=Arachnida&amp;scl=Acarina"/>
    <hyperlink ref="J5" r:id="rId79" display="http://www.ndfreshwaterinverts.vcsu.edu/php/detail.php?idnum=22&amp;p=Arthropoda&amp;c=Malacostraca&amp;show=31&amp;o=Amphipoda&amp;ls=adult"/>
    <hyperlink ref="J4" r:id="rId80" display="http://www.science.marshall.edu/jonest/Crayfish web page/CrayfishHompage.htm"/>
    <hyperlink ref="J6" r:id="rId81" display="http://species.wikimedia.org/wiki/File:Dakuma.jpg"/>
    <hyperlink ref="J3" r:id="rId82" display="http://www.troutnut.com/hatch/70/Arthropod-Isopoda-Sowbugs"/>
    <hyperlink ref="J8" r:id="rId83" display="http://www.ndfreshwaterinverts.vcsu.edu/php/detail.php?idnum=21&amp;p=Annelida&amp;sc=Hirudinea&amp;show=35&amp;ls=adult"/>
    <hyperlink ref="J11" r:id="rId84" display="http://www.chebucto.ns.ca/ccn/info/Science/SWCS/ZOOBENTH/BENTHOS/xxv.html"/>
    <hyperlink ref="J9" r:id="rId85" display="http://www.stroudcenter.org/schuylkill/taxa/taxon33.htm"/>
    <hyperlink ref="J10" r:id="rId86" display="http://www.ndfreshwaterinverts.vcsu.edu/php/phylumdetails.php?idnum=24"/>
    <hyperlink ref="J13" r:id="rId87" display="http://www.bgsd.k12.wa.us/hml/jr_cam/macros/amc/flatworm.html"/>
    <hyperlink ref="J15" r:id="rId88" display="http://el.erdc.usace.army.mil/zebra/zmis/zmishelp4/corbiculidae.htm"/>
    <hyperlink ref="J16" r:id="rId89" display="http://el.erdc.usace.army.mil/zebra/zmis/zmishelp4/sphaeriidae.htm"/>
    <hyperlink ref="J17" r:id="rId90" display="http://el.erdc.usace.army.mil/mussels/freshwater.html"/>
    <hyperlink ref="J20" r:id="rId91" display="http://www.ndfreshwaterinverts.vcsu.edu/php/detail.php?idnum=23&amp;p=Mollusca&amp;c=&amp;fa=Hydrobiidae"/>
    <hyperlink ref="J23" r:id="rId92" display="http://www.glerl.noaa.gov/seagrant/GLWL/Benthos/Mollusca/Gastropods/Pleurocercidae.html"/>
    <hyperlink ref="J24" r:id="rId93" display="http://www.glerl.noaa.gov/seagrant/GLWL/Benthos/Mollusca/Gastropods/Viviparidae.html"/>
    <hyperlink ref="J19" r:id="rId94" display="http://www.ndfreshwaterinverts.vcsu.edu/php/detail.php?idnum=23&amp;p=Mollusca&amp;c=&amp;fa=Ancylidae"/>
    <hyperlink ref="J22" r:id="rId95" display="http://www.ndfreshwaterinverts.vcsu.edu/php/detail.php?idnum=23&amp;p=Mollusca&amp;c=&amp;fa=Planorbidae"/>
    <hyperlink ref="J21" r:id="rId96" display="http://www.ndfreshwaterinverts.vcsu.edu/php/detail.php?idnum=23&amp;p=Mollusca&amp;c=&amp;fa=Physidae"/>
    <hyperlink ref="B44" r:id="rId97"/>
  </hyperlinks>
  <pageMargins left="0.7" right="0.7" top="0.75" bottom="0.75" header="0.3" footer="0.3"/>
  <legacyDrawing r:id="rId9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5"/>
  <sheetViews>
    <sheetView workbookViewId="0"/>
  </sheetViews>
  <sheetFormatPr defaultRowHeight="13.5" x14ac:dyDescent="0.25"/>
  <cols>
    <col min="1" max="1" width="15.85546875" style="2" bestFit="1" customWidth="1"/>
    <col min="2" max="2" width="8.42578125" style="2" bestFit="1" customWidth="1"/>
    <col min="3" max="3" width="7.7109375" style="2" bestFit="1" customWidth="1"/>
    <col min="4" max="4" width="13.28515625" style="2" bestFit="1" customWidth="1"/>
    <col min="5" max="5" width="9.7109375" style="2" customWidth="1"/>
    <col min="6" max="6" width="7.85546875" style="2" bestFit="1" customWidth="1"/>
    <col min="7" max="7" width="8.85546875" style="2" bestFit="1" customWidth="1"/>
    <col min="8" max="8" width="9.85546875" style="2" bestFit="1" customWidth="1"/>
    <col min="9" max="9" width="8.5703125" style="2" bestFit="1" customWidth="1"/>
    <col min="10" max="10" width="6.5703125" style="2" bestFit="1" customWidth="1"/>
    <col min="11" max="11" width="7.5703125" style="2" bestFit="1" customWidth="1"/>
    <col min="12" max="12" width="7.7109375" style="2" bestFit="1" customWidth="1"/>
    <col min="13" max="13" width="13.85546875" style="2" bestFit="1" customWidth="1"/>
    <col min="14" max="16384" width="9.140625" style="2"/>
  </cols>
  <sheetData>
    <row r="2" spans="1:13" x14ac:dyDescent="0.25">
      <c r="A2" s="3" t="s">
        <v>184</v>
      </c>
      <c r="B2" s="3" t="s">
        <v>31</v>
      </c>
      <c r="C2" s="3" t="s">
        <v>32</v>
      </c>
      <c r="D2" s="3" t="s">
        <v>33</v>
      </c>
      <c r="E2" s="3" t="s">
        <v>34</v>
      </c>
      <c r="F2" s="3" t="s">
        <v>409</v>
      </c>
      <c r="G2" s="3" t="s">
        <v>72</v>
      </c>
      <c r="H2" s="3" t="s">
        <v>76</v>
      </c>
      <c r="I2" s="3" t="s">
        <v>77</v>
      </c>
      <c r="J2" s="3" t="s">
        <v>79</v>
      </c>
      <c r="K2" s="3" t="s">
        <v>47</v>
      </c>
      <c r="L2" s="3" t="s">
        <v>89</v>
      </c>
      <c r="M2" s="3" t="s">
        <v>205</v>
      </c>
    </row>
    <row r="3" spans="1:13" x14ac:dyDescent="0.25">
      <c r="A3" s="2" t="s">
        <v>113</v>
      </c>
      <c r="B3" s="3" t="s">
        <v>53</v>
      </c>
      <c r="C3" s="3" t="s">
        <v>56</v>
      </c>
      <c r="D3" s="3" t="s">
        <v>56</v>
      </c>
      <c r="E3" s="3" t="s">
        <v>66</v>
      </c>
      <c r="F3" s="3" t="s">
        <v>56</v>
      </c>
      <c r="G3" s="3" t="s">
        <v>73</v>
      </c>
      <c r="H3" s="3" t="s">
        <v>56</v>
      </c>
      <c r="I3" s="3" t="s">
        <v>56</v>
      </c>
      <c r="J3" s="3" t="s">
        <v>80</v>
      </c>
      <c r="K3" s="3" t="s">
        <v>84</v>
      </c>
      <c r="L3" s="3" t="s">
        <v>86</v>
      </c>
      <c r="M3" s="1" t="s">
        <v>192</v>
      </c>
    </row>
    <row r="4" spans="1:13" x14ac:dyDescent="0.25">
      <c r="A4" s="2" t="s">
        <v>98</v>
      </c>
      <c r="B4" s="3" t="s">
        <v>55</v>
      </c>
      <c r="C4" s="3" t="s">
        <v>57</v>
      </c>
      <c r="D4" s="3" t="s">
        <v>61</v>
      </c>
      <c r="E4" s="3" t="s">
        <v>67</v>
      </c>
      <c r="F4" s="3" t="s">
        <v>69</v>
      </c>
      <c r="G4" s="3" t="s">
        <v>74</v>
      </c>
      <c r="H4" s="3" t="s">
        <v>57</v>
      </c>
      <c r="I4" s="3" t="s">
        <v>78</v>
      </c>
      <c r="J4" s="3" t="s">
        <v>81</v>
      </c>
      <c r="K4" s="3" t="s">
        <v>85</v>
      </c>
      <c r="L4" s="3" t="s">
        <v>87</v>
      </c>
      <c r="M4" s="41" t="s">
        <v>193</v>
      </c>
    </row>
    <row r="5" spans="1:13" x14ac:dyDescent="0.25">
      <c r="A5" s="2" t="s">
        <v>100</v>
      </c>
      <c r="B5" s="3" t="s">
        <v>54</v>
      </c>
      <c r="C5" s="3" t="s">
        <v>58</v>
      </c>
      <c r="D5" s="3" t="s">
        <v>62</v>
      </c>
      <c r="E5" s="3" t="s">
        <v>57</v>
      </c>
      <c r="F5" s="3" t="s">
        <v>70</v>
      </c>
      <c r="G5" s="3" t="s">
        <v>75</v>
      </c>
      <c r="H5" s="3" t="s">
        <v>58</v>
      </c>
      <c r="I5" s="3" t="s">
        <v>70</v>
      </c>
      <c r="J5" s="3" t="s">
        <v>82</v>
      </c>
      <c r="K5" s="3" t="s">
        <v>82</v>
      </c>
      <c r="L5" s="3" t="s">
        <v>88</v>
      </c>
      <c r="M5" s="41" t="s">
        <v>194</v>
      </c>
    </row>
    <row r="6" spans="1:13" x14ac:dyDescent="0.25">
      <c r="A6" s="2" t="s">
        <v>111</v>
      </c>
      <c r="B6" s="3" t="s">
        <v>48</v>
      </c>
      <c r="C6" s="3" t="s">
        <v>59</v>
      </c>
      <c r="D6" s="3" t="s">
        <v>63</v>
      </c>
      <c r="E6" s="3" t="s">
        <v>68</v>
      </c>
      <c r="F6" s="3" t="s">
        <v>71</v>
      </c>
      <c r="G6" s="3" t="s">
        <v>68</v>
      </c>
      <c r="H6" s="3" t="s">
        <v>59</v>
      </c>
      <c r="I6" s="3" t="s">
        <v>71</v>
      </c>
      <c r="J6" s="3" t="s">
        <v>83</v>
      </c>
      <c r="K6" s="3" t="s">
        <v>83</v>
      </c>
      <c r="L6" s="3"/>
      <c r="M6" s="41" t="s">
        <v>195</v>
      </c>
    </row>
    <row r="7" spans="1:13" x14ac:dyDescent="0.25">
      <c r="A7" s="2" t="s">
        <v>102</v>
      </c>
      <c r="C7" s="3" t="s">
        <v>60</v>
      </c>
      <c r="D7" s="3" t="s">
        <v>64</v>
      </c>
      <c r="E7" s="3" t="s">
        <v>48</v>
      </c>
      <c r="F7" s="3"/>
      <c r="G7" s="3"/>
      <c r="H7" s="3" t="s">
        <v>60</v>
      </c>
      <c r="M7" s="41" t="s">
        <v>196</v>
      </c>
    </row>
    <row r="8" spans="1:13" x14ac:dyDescent="0.25">
      <c r="A8" s="2" t="s">
        <v>109</v>
      </c>
      <c r="C8" s="3"/>
      <c r="D8" s="3" t="s">
        <v>65</v>
      </c>
      <c r="E8" s="3"/>
      <c r="F8" s="3"/>
      <c r="G8" s="3"/>
      <c r="H8" s="3" t="s">
        <v>308</v>
      </c>
      <c r="M8" s="41" t="s">
        <v>197</v>
      </c>
    </row>
    <row r="9" spans="1:13" x14ac:dyDescent="0.25">
      <c r="A9" s="2" t="s">
        <v>110</v>
      </c>
      <c r="B9" s="2" t="s">
        <v>185</v>
      </c>
      <c r="D9" s="272" t="s">
        <v>51</v>
      </c>
      <c r="E9" s="272"/>
      <c r="F9" s="272"/>
      <c r="G9" s="8" t="s">
        <v>364</v>
      </c>
      <c r="H9" s="43" t="s">
        <v>56</v>
      </c>
      <c r="M9" s="41" t="s">
        <v>198</v>
      </c>
    </row>
    <row r="10" spans="1:13" x14ac:dyDescent="0.25">
      <c r="A10" s="2" t="s">
        <v>52</v>
      </c>
      <c r="B10" s="2" t="s">
        <v>154</v>
      </c>
      <c r="C10" s="3" t="s">
        <v>178</v>
      </c>
      <c r="D10" s="11" t="s">
        <v>402</v>
      </c>
      <c r="E10" s="3" t="s">
        <v>408</v>
      </c>
      <c r="F10" s="3" t="s">
        <v>49</v>
      </c>
      <c r="G10" s="8" t="s">
        <v>365</v>
      </c>
      <c r="H10" s="43" t="s">
        <v>61</v>
      </c>
      <c r="I10" s="9"/>
      <c r="M10" s="41" t="s">
        <v>199</v>
      </c>
    </row>
    <row r="11" spans="1:13" x14ac:dyDescent="0.25">
      <c r="A11" s="2" t="s">
        <v>114</v>
      </c>
      <c r="B11" s="2" t="s">
        <v>173</v>
      </c>
      <c r="C11" s="3" t="s">
        <v>179</v>
      </c>
      <c r="D11" s="11" t="s">
        <v>372</v>
      </c>
      <c r="E11" s="3" t="s">
        <v>405</v>
      </c>
      <c r="F11" s="3">
        <v>1</v>
      </c>
      <c r="G11" s="8" t="s">
        <v>366</v>
      </c>
      <c r="H11" s="43" t="s">
        <v>62</v>
      </c>
      <c r="I11" s="9"/>
      <c r="M11" s="41" t="s">
        <v>200</v>
      </c>
    </row>
    <row r="12" spans="1:13" x14ac:dyDescent="0.25">
      <c r="A12" s="2" t="s">
        <v>107</v>
      </c>
      <c r="B12" s="2" t="s">
        <v>161</v>
      </c>
      <c r="C12" s="3" t="s">
        <v>180</v>
      </c>
      <c r="D12" s="12" t="s">
        <v>373</v>
      </c>
      <c r="E12" s="4" t="s">
        <v>406</v>
      </c>
      <c r="F12" s="3">
        <v>2</v>
      </c>
      <c r="G12" s="8" t="s">
        <v>367</v>
      </c>
      <c r="H12" s="43" t="s">
        <v>63</v>
      </c>
      <c r="I12" s="9"/>
      <c r="M12" s="41" t="s">
        <v>201</v>
      </c>
    </row>
    <row r="13" spans="1:13" x14ac:dyDescent="0.25">
      <c r="A13" s="2" t="s">
        <v>116</v>
      </c>
      <c r="B13" s="2" t="s">
        <v>143</v>
      </c>
      <c r="C13" s="8"/>
      <c r="D13" s="12" t="s">
        <v>374</v>
      </c>
      <c r="E13" s="3" t="s">
        <v>407</v>
      </c>
      <c r="F13" s="3">
        <v>3</v>
      </c>
      <c r="G13" s="8" t="s">
        <v>368</v>
      </c>
      <c r="H13" s="43" t="s">
        <v>64</v>
      </c>
      <c r="I13" s="9"/>
      <c r="M13" s="41" t="s">
        <v>202</v>
      </c>
    </row>
    <row r="14" spans="1:13" x14ac:dyDescent="0.25">
      <c r="A14" s="2" t="s">
        <v>108</v>
      </c>
      <c r="B14" s="2" t="s">
        <v>124</v>
      </c>
      <c r="C14" s="8"/>
      <c r="D14" s="12" t="s">
        <v>375</v>
      </c>
      <c r="G14" s="10" t="s">
        <v>369</v>
      </c>
      <c r="H14" s="43" t="s">
        <v>65</v>
      </c>
      <c r="I14" s="9"/>
      <c r="M14" s="41" t="s">
        <v>203</v>
      </c>
    </row>
    <row r="15" spans="1:13" x14ac:dyDescent="0.25">
      <c r="A15" s="2" t="s">
        <v>95</v>
      </c>
      <c r="B15" s="2" t="s">
        <v>156</v>
      </c>
      <c r="C15" s="8"/>
      <c r="D15" s="12" t="s">
        <v>376</v>
      </c>
      <c r="G15" s="8" t="s">
        <v>119</v>
      </c>
      <c r="H15" s="8"/>
      <c r="I15" s="9"/>
      <c r="M15" s="41" t="s">
        <v>204</v>
      </c>
    </row>
    <row r="16" spans="1:13" x14ac:dyDescent="0.25">
      <c r="A16" s="2" t="s">
        <v>105</v>
      </c>
      <c r="B16" s="2" t="s">
        <v>135</v>
      </c>
      <c r="C16" s="8"/>
      <c r="D16" s="12" t="s">
        <v>403</v>
      </c>
      <c r="G16" s="10" t="s">
        <v>370</v>
      </c>
      <c r="H16" s="8"/>
      <c r="I16" s="9"/>
      <c r="M16" s="1" t="s">
        <v>206</v>
      </c>
    </row>
    <row r="17" spans="1:13" x14ac:dyDescent="0.25">
      <c r="A17" s="2" t="s">
        <v>104</v>
      </c>
      <c r="B17" s="2" t="s">
        <v>141</v>
      </c>
      <c r="C17" s="8"/>
      <c r="D17" s="12" t="s">
        <v>377</v>
      </c>
      <c r="G17" s="8" t="s">
        <v>371</v>
      </c>
      <c r="H17" s="8"/>
      <c r="I17" s="9"/>
      <c r="M17" s="41" t="s">
        <v>207</v>
      </c>
    </row>
    <row r="18" spans="1:13" x14ac:dyDescent="0.25">
      <c r="A18" s="2" t="s">
        <v>99</v>
      </c>
      <c r="B18" s="2" t="s">
        <v>149</v>
      </c>
      <c r="C18" s="8"/>
      <c r="D18" s="12" t="s">
        <v>378</v>
      </c>
      <c r="G18" s="5"/>
      <c r="H18" s="8"/>
      <c r="I18" s="9"/>
      <c r="M18" s="41" t="s">
        <v>208</v>
      </c>
    </row>
    <row r="19" spans="1:13" x14ac:dyDescent="0.25">
      <c r="A19" s="2" t="s">
        <v>90</v>
      </c>
      <c r="B19" s="2" t="s">
        <v>150</v>
      </c>
      <c r="C19" s="8"/>
      <c r="D19" s="12" t="s">
        <v>399</v>
      </c>
      <c r="H19" s="8"/>
      <c r="I19" s="9"/>
      <c r="M19" s="41" t="s">
        <v>209</v>
      </c>
    </row>
    <row r="20" spans="1:13" x14ac:dyDescent="0.25">
      <c r="A20" s="2" t="s">
        <v>96</v>
      </c>
      <c r="B20" s="2" t="s">
        <v>129</v>
      </c>
      <c r="C20" s="8"/>
      <c r="D20" s="12" t="s">
        <v>379</v>
      </c>
      <c r="G20" s="5"/>
      <c r="H20" s="8"/>
      <c r="I20" s="9"/>
      <c r="M20" s="41" t="s">
        <v>210</v>
      </c>
    </row>
    <row r="21" spans="1:13" x14ac:dyDescent="0.25">
      <c r="A21" s="2" t="s">
        <v>97</v>
      </c>
      <c r="B21" s="2" t="s">
        <v>160</v>
      </c>
      <c r="C21" s="8"/>
      <c r="D21" s="12" t="s">
        <v>380</v>
      </c>
      <c r="G21" s="5"/>
      <c r="H21" s="8"/>
      <c r="I21" s="9"/>
      <c r="M21" s="41" t="s">
        <v>211</v>
      </c>
    </row>
    <row r="22" spans="1:13" x14ac:dyDescent="0.25">
      <c r="A22" s="2" t="s">
        <v>91</v>
      </c>
      <c r="B22" s="2" t="s">
        <v>148</v>
      </c>
      <c r="C22" s="8"/>
      <c r="D22" s="12" t="s">
        <v>400</v>
      </c>
      <c r="H22" s="8"/>
      <c r="I22" s="9"/>
      <c r="M22" s="41" t="s">
        <v>212</v>
      </c>
    </row>
    <row r="23" spans="1:13" x14ac:dyDescent="0.25">
      <c r="A23" s="2" t="s">
        <v>112</v>
      </c>
      <c r="B23" s="2" t="s">
        <v>169</v>
      </c>
      <c r="C23" s="8"/>
      <c r="D23" s="12" t="s">
        <v>401</v>
      </c>
      <c r="G23" s="5"/>
      <c r="H23" s="8"/>
      <c r="I23" s="9"/>
      <c r="M23" s="41" t="s">
        <v>213</v>
      </c>
    </row>
    <row r="24" spans="1:13" x14ac:dyDescent="0.25">
      <c r="A24" s="2" t="s">
        <v>117</v>
      </c>
      <c r="B24" s="2" t="s">
        <v>122</v>
      </c>
      <c r="C24" s="8"/>
      <c r="D24" s="11" t="s">
        <v>381</v>
      </c>
      <c r="H24" s="8"/>
      <c r="I24" s="9"/>
      <c r="M24" s="41" t="s">
        <v>214</v>
      </c>
    </row>
    <row r="25" spans="1:13" x14ac:dyDescent="0.25">
      <c r="A25" s="2" t="s">
        <v>92</v>
      </c>
      <c r="B25" s="2" t="s">
        <v>163</v>
      </c>
      <c r="C25" s="8"/>
      <c r="D25" s="11" t="s">
        <v>382</v>
      </c>
      <c r="G25" s="5"/>
      <c r="H25" s="9"/>
      <c r="I25" s="9"/>
      <c r="M25" s="41" t="s">
        <v>215</v>
      </c>
    </row>
    <row r="26" spans="1:13" x14ac:dyDescent="0.25">
      <c r="A26" s="2" t="s">
        <v>115</v>
      </c>
      <c r="B26" s="2" t="s">
        <v>151</v>
      </c>
      <c r="C26" s="8"/>
      <c r="D26" s="11" t="s">
        <v>404</v>
      </c>
      <c r="H26" s="9"/>
      <c r="I26" s="9"/>
      <c r="M26" s="1" t="s">
        <v>216</v>
      </c>
    </row>
    <row r="27" spans="1:13" x14ac:dyDescent="0.25">
      <c r="A27" s="2" t="s">
        <v>106</v>
      </c>
      <c r="B27" s="2" t="s">
        <v>138</v>
      </c>
      <c r="C27" s="8"/>
      <c r="D27" s="11" t="s">
        <v>383</v>
      </c>
      <c r="G27" s="5"/>
      <c r="H27" s="9"/>
      <c r="I27" s="9"/>
      <c r="M27" s="41" t="s">
        <v>217</v>
      </c>
    </row>
    <row r="28" spans="1:13" x14ac:dyDescent="0.25">
      <c r="A28" s="2" t="s">
        <v>94</v>
      </c>
      <c r="B28" s="2" t="s">
        <v>175</v>
      </c>
      <c r="C28" s="8"/>
      <c r="D28" s="11" t="s">
        <v>384</v>
      </c>
      <c r="H28" s="9"/>
      <c r="I28" s="9"/>
      <c r="M28" s="41" t="s">
        <v>218</v>
      </c>
    </row>
    <row r="29" spans="1:13" x14ac:dyDescent="0.25">
      <c r="A29" s="2" t="s">
        <v>103</v>
      </c>
      <c r="B29" s="2" t="s">
        <v>152</v>
      </c>
      <c r="C29" s="8"/>
      <c r="D29" s="11" t="s">
        <v>385</v>
      </c>
      <c r="G29" s="5"/>
      <c r="H29" s="9"/>
      <c r="I29" s="9"/>
      <c r="M29" s="41" t="s">
        <v>219</v>
      </c>
    </row>
    <row r="30" spans="1:13" x14ac:dyDescent="0.25">
      <c r="A30" s="2" t="s">
        <v>101</v>
      </c>
      <c r="B30" s="2" t="s">
        <v>127</v>
      </c>
      <c r="C30" s="8"/>
      <c r="D30" s="11" t="s">
        <v>386</v>
      </c>
      <c r="M30" s="41" t="s">
        <v>220</v>
      </c>
    </row>
    <row r="31" spans="1:13" x14ac:dyDescent="0.25">
      <c r="A31" s="2" t="s">
        <v>93</v>
      </c>
      <c r="B31" s="2" t="s">
        <v>159</v>
      </c>
      <c r="D31" s="11" t="s">
        <v>387</v>
      </c>
      <c r="G31" s="5"/>
      <c r="M31" s="41" t="s">
        <v>221</v>
      </c>
    </row>
    <row r="32" spans="1:13" x14ac:dyDescent="0.25">
      <c r="B32" s="2" t="s">
        <v>170</v>
      </c>
      <c r="D32" s="11" t="s">
        <v>388</v>
      </c>
      <c r="M32" s="41" t="s">
        <v>222</v>
      </c>
    </row>
    <row r="33" spans="2:13" x14ac:dyDescent="0.25">
      <c r="B33" s="2" t="s">
        <v>139</v>
      </c>
      <c r="D33" s="11" t="s">
        <v>389</v>
      </c>
      <c r="G33" s="5"/>
      <c r="M33" s="41" t="s">
        <v>223</v>
      </c>
    </row>
    <row r="34" spans="2:13" x14ac:dyDescent="0.25">
      <c r="B34" s="2" t="s">
        <v>128</v>
      </c>
      <c r="D34" s="11" t="s">
        <v>390</v>
      </c>
      <c r="M34" s="41" t="s">
        <v>224</v>
      </c>
    </row>
    <row r="35" spans="2:13" x14ac:dyDescent="0.25">
      <c r="B35" s="2" t="s">
        <v>155</v>
      </c>
      <c r="D35" s="11" t="s">
        <v>391</v>
      </c>
      <c r="G35" s="5"/>
      <c r="M35" s="41" t="s">
        <v>225</v>
      </c>
    </row>
    <row r="36" spans="2:13" x14ac:dyDescent="0.25">
      <c r="B36" s="2" t="s">
        <v>174</v>
      </c>
      <c r="D36" s="12"/>
      <c r="M36" s="41" t="s">
        <v>226</v>
      </c>
    </row>
    <row r="37" spans="2:13" x14ac:dyDescent="0.25">
      <c r="B37" s="2" t="s">
        <v>167</v>
      </c>
      <c r="D37" s="12"/>
      <c r="G37" s="5"/>
      <c r="M37" s="41" t="s">
        <v>227</v>
      </c>
    </row>
    <row r="38" spans="2:13" x14ac:dyDescent="0.25">
      <c r="B38" s="2" t="s">
        <v>166</v>
      </c>
      <c r="D38" s="12"/>
      <c r="M38" s="41" t="s">
        <v>228</v>
      </c>
    </row>
    <row r="39" spans="2:13" x14ac:dyDescent="0.25">
      <c r="B39" s="2" t="s">
        <v>172</v>
      </c>
      <c r="D39" s="12"/>
      <c r="G39" s="5"/>
      <c r="M39" s="41" t="s">
        <v>229</v>
      </c>
    </row>
    <row r="40" spans="2:13" x14ac:dyDescent="0.25">
      <c r="B40" s="2" t="s">
        <v>134</v>
      </c>
      <c r="D40" s="12"/>
      <c r="G40" s="5"/>
      <c r="M40" s="41" t="s">
        <v>230</v>
      </c>
    </row>
    <row r="41" spans="2:13" x14ac:dyDescent="0.25">
      <c r="B41" s="2" t="s">
        <v>165</v>
      </c>
      <c r="D41" s="12"/>
      <c r="M41" s="41" t="s">
        <v>231</v>
      </c>
    </row>
    <row r="42" spans="2:13" x14ac:dyDescent="0.25">
      <c r="B42" s="2" t="s">
        <v>171</v>
      </c>
      <c r="D42" s="12"/>
      <c r="G42" s="5"/>
      <c r="M42" s="1" t="s">
        <v>232</v>
      </c>
    </row>
    <row r="43" spans="2:13" x14ac:dyDescent="0.25">
      <c r="B43" s="2" t="s">
        <v>140</v>
      </c>
      <c r="D43" s="12"/>
      <c r="M43" s="41" t="s">
        <v>233</v>
      </c>
    </row>
    <row r="44" spans="2:13" x14ac:dyDescent="0.25">
      <c r="B44" s="2" t="s">
        <v>125</v>
      </c>
      <c r="D44" s="12"/>
      <c r="G44" s="5"/>
      <c r="M44" s="41" t="s">
        <v>234</v>
      </c>
    </row>
    <row r="45" spans="2:13" x14ac:dyDescent="0.25">
      <c r="B45" s="2" t="s">
        <v>123</v>
      </c>
      <c r="D45" s="12"/>
      <c r="M45" s="41" t="s">
        <v>235</v>
      </c>
    </row>
    <row r="46" spans="2:13" x14ac:dyDescent="0.25">
      <c r="B46" s="2" t="s">
        <v>147</v>
      </c>
      <c r="D46" s="11"/>
      <c r="G46" s="5"/>
      <c r="M46" s="41" t="s">
        <v>236</v>
      </c>
    </row>
    <row r="47" spans="2:13" x14ac:dyDescent="0.25">
      <c r="B47" s="2" t="s">
        <v>146</v>
      </c>
      <c r="D47" s="11"/>
      <c r="M47" s="41" t="s">
        <v>237</v>
      </c>
    </row>
    <row r="48" spans="2:13" x14ac:dyDescent="0.25">
      <c r="B48" s="2" t="s">
        <v>136</v>
      </c>
      <c r="D48" s="11"/>
      <c r="G48" s="5"/>
      <c r="M48" s="41" t="s">
        <v>238</v>
      </c>
    </row>
    <row r="49" spans="2:13" x14ac:dyDescent="0.25">
      <c r="B49" s="2" t="s">
        <v>153</v>
      </c>
      <c r="D49" s="11"/>
      <c r="G49" s="5"/>
      <c r="M49" s="41" t="s">
        <v>239</v>
      </c>
    </row>
    <row r="50" spans="2:13" x14ac:dyDescent="0.25">
      <c r="B50" s="2" t="s">
        <v>162</v>
      </c>
      <c r="D50" s="11"/>
      <c r="M50" s="1" t="s">
        <v>240</v>
      </c>
    </row>
    <row r="51" spans="2:13" x14ac:dyDescent="0.25">
      <c r="B51" s="2" t="s">
        <v>182</v>
      </c>
      <c r="D51" s="11"/>
      <c r="G51" s="5"/>
      <c r="M51" s="41" t="s">
        <v>241</v>
      </c>
    </row>
    <row r="52" spans="2:13" x14ac:dyDescent="0.25">
      <c r="B52" s="2" t="s">
        <v>130</v>
      </c>
      <c r="D52" s="11"/>
      <c r="M52" s="41" t="s">
        <v>242</v>
      </c>
    </row>
    <row r="53" spans="2:13" x14ac:dyDescent="0.25">
      <c r="B53" s="2" t="s">
        <v>137</v>
      </c>
      <c r="D53" s="11"/>
      <c r="G53" s="5"/>
      <c r="M53" s="41" t="s">
        <v>243</v>
      </c>
    </row>
    <row r="54" spans="2:13" x14ac:dyDescent="0.25">
      <c r="B54" s="2" t="s">
        <v>164</v>
      </c>
      <c r="D54" s="11"/>
      <c r="M54" s="41" t="s">
        <v>244</v>
      </c>
    </row>
    <row r="55" spans="2:13" x14ac:dyDescent="0.25">
      <c r="B55" s="2" t="s">
        <v>142</v>
      </c>
      <c r="D55" s="11"/>
      <c r="G55" s="5"/>
      <c r="M55" s="41" t="s">
        <v>245</v>
      </c>
    </row>
    <row r="56" spans="2:13" x14ac:dyDescent="0.25">
      <c r="B56" s="2" t="s">
        <v>157</v>
      </c>
      <c r="D56" s="11"/>
      <c r="M56" s="41" t="s">
        <v>246</v>
      </c>
    </row>
    <row r="57" spans="2:13" x14ac:dyDescent="0.25">
      <c r="B57" s="2" t="s">
        <v>145</v>
      </c>
      <c r="G57" s="5"/>
      <c r="M57" s="41" t="s">
        <v>247</v>
      </c>
    </row>
    <row r="58" spans="2:13" x14ac:dyDescent="0.25">
      <c r="B58" s="2" t="s">
        <v>126</v>
      </c>
      <c r="M58" s="41" t="s">
        <v>248</v>
      </c>
    </row>
    <row r="59" spans="2:13" x14ac:dyDescent="0.25">
      <c r="B59" s="2" t="s">
        <v>158</v>
      </c>
      <c r="G59" s="5"/>
      <c r="M59" s="41" t="s">
        <v>249</v>
      </c>
    </row>
    <row r="60" spans="2:13" x14ac:dyDescent="0.25">
      <c r="B60" s="2" t="s">
        <v>144</v>
      </c>
      <c r="M60" s="1" t="s">
        <v>250</v>
      </c>
    </row>
    <row r="61" spans="2:13" x14ac:dyDescent="0.25">
      <c r="B61" s="2" t="s">
        <v>131</v>
      </c>
      <c r="G61" s="5"/>
      <c r="M61" s="41" t="s">
        <v>251</v>
      </c>
    </row>
    <row r="62" spans="2:13" x14ac:dyDescent="0.25">
      <c r="B62" s="2" t="s">
        <v>133</v>
      </c>
      <c r="G62" s="5"/>
      <c r="M62" s="41" t="s">
        <v>252</v>
      </c>
    </row>
    <row r="63" spans="2:13" x14ac:dyDescent="0.25">
      <c r="B63" s="2" t="s">
        <v>132</v>
      </c>
      <c r="M63" s="41" t="s">
        <v>253</v>
      </c>
    </row>
    <row r="64" spans="2:13" x14ac:dyDescent="0.25">
      <c r="B64" s="2" t="s">
        <v>168</v>
      </c>
      <c r="G64" s="5"/>
      <c r="M64" s="41" t="s">
        <v>254</v>
      </c>
    </row>
    <row r="65" spans="7:13" x14ac:dyDescent="0.25">
      <c r="G65" s="5"/>
      <c r="M65" s="41" t="s">
        <v>255</v>
      </c>
    </row>
    <row r="66" spans="7:13" x14ac:dyDescent="0.25">
      <c r="M66" s="41" t="s">
        <v>256</v>
      </c>
    </row>
    <row r="67" spans="7:13" x14ac:dyDescent="0.25">
      <c r="G67" s="5"/>
      <c r="M67" s="1" t="s">
        <v>257</v>
      </c>
    </row>
    <row r="68" spans="7:13" x14ac:dyDescent="0.25">
      <c r="G68" s="5"/>
      <c r="M68" s="41" t="s">
        <v>258</v>
      </c>
    </row>
    <row r="69" spans="7:13" x14ac:dyDescent="0.25">
      <c r="M69" s="41" t="s">
        <v>259</v>
      </c>
    </row>
    <row r="70" spans="7:13" x14ac:dyDescent="0.25">
      <c r="G70" s="5"/>
      <c r="M70" s="1" t="s">
        <v>260</v>
      </c>
    </row>
    <row r="71" spans="7:13" x14ac:dyDescent="0.25">
      <c r="M71" s="41" t="s">
        <v>261</v>
      </c>
    </row>
    <row r="72" spans="7:13" x14ac:dyDescent="0.25">
      <c r="G72" s="5"/>
      <c r="M72" s="41" t="s">
        <v>262</v>
      </c>
    </row>
    <row r="73" spans="7:13" x14ac:dyDescent="0.25">
      <c r="M73" s="41" t="s">
        <v>263</v>
      </c>
    </row>
    <row r="74" spans="7:13" x14ac:dyDescent="0.25">
      <c r="G74" s="5"/>
      <c r="M74" s="41" t="s">
        <v>264</v>
      </c>
    </row>
    <row r="75" spans="7:13" x14ac:dyDescent="0.25">
      <c r="M75" s="41" t="s">
        <v>265</v>
      </c>
    </row>
    <row r="76" spans="7:13" x14ac:dyDescent="0.25">
      <c r="G76" s="5"/>
      <c r="M76" s="41" t="s">
        <v>266</v>
      </c>
    </row>
    <row r="77" spans="7:13" x14ac:dyDescent="0.25">
      <c r="M77" s="41" t="s">
        <v>267</v>
      </c>
    </row>
    <row r="78" spans="7:13" x14ac:dyDescent="0.25">
      <c r="G78" s="5"/>
      <c r="M78" s="41" t="s">
        <v>268</v>
      </c>
    </row>
    <row r="79" spans="7:13" x14ac:dyDescent="0.25">
      <c r="M79" s="41" t="s">
        <v>269</v>
      </c>
    </row>
    <row r="80" spans="7:13" x14ac:dyDescent="0.25">
      <c r="G80" s="5"/>
      <c r="M80" s="41" t="s">
        <v>270</v>
      </c>
    </row>
    <row r="81" spans="7:13" x14ac:dyDescent="0.25">
      <c r="M81" s="41" t="s">
        <v>271</v>
      </c>
    </row>
    <row r="82" spans="7:13" x14ac:dyDescent="0.25">
      <c r="G82" s="5"/>
      <c r="M82" s="41" t="s">
        <v>272</v>
      </c>
    </row>
    <row r="83" spans="7:13" x14ac:dyDescent="0.25">
      <c r="M83" s="41" t="s">
        <v>273</v>
      </c>
    </row>
    <row r="84" spans="7:13" x14ac:dyDescent="0.25">
      <c r="G84" s="5"/>
      <c r="M84" s="41" t="s">
        <v>274</v>
      </c>
    </row>
    <row r="85" spans="7:13" x14ac:dyDescent="0.25">
      <c r="M85" s="7" t="s">
        <v>275</v>
      </c>
    </row>
    <row r="86" spans="7:13" x14ac:dyDescent="0.25">
      <c r="G86" s="5"/>
      <c r="M86" s="41" t="s">
        <v>276</v>
      </c>
    </row>
    <row r="87" spans="7:13" x14ac:dyDescent="0.25">
      <c r="M87" s="41" t="s">
        <v>277</v>
      </c>
    </row>
    <row r="88" spans="7:13" x14ac:dyDescent="0.25">
      <c r="G88" s="5"/>
      <c r="M88" s="41" t="s">
        <v>278</v>
      </c>
    </row>
    <row r="89" spans="7:13" x14ac:dyDescent="0.25">
      <c r="M89" s="41" t="s">
        <v>279</v>
      </c>
    </row>
    <row r="90" spans="7:13" x14ac:dyDescent="0.25">
      <c r="G90" s="5"/>
      <c r="M90" s="1" t="s">
        <v>280</v>
      </c>
    </row>
    <row r="91" spans="7:13" x14ac:dyDescent="0.25">
      <c r="M91" s="41" t="s">
        <v>281</v>
      </c>
    </row>
    <row r="92" spans="7:13" x14ac:dyDescent="0.25">
      <c r="G92" s="5"/>
      <c r="M92" s="41" t="s">
        <v>282</v>
      </c>
    </row>
    <row r="93" spans="7:13" x14ac:dyDescent="0.25">
      <c r="M93" s="41" t="s">
        <v>283</v>
      </c>
    </row>
    <row r="94" spans="7:13" x14ac:dyDescent="0.25">
      <c r="G94" s="5"/>
      <c r="M94" s="41" t="s">
        <v>284</v>
      </c>
    </row>
    <row r="95" spans="7:13" x14ac:dyDescent="0.25">
      <c r="M95" s="1" t="s">
        <v>285</v>
      </c>
    </row>
    <row r="96" spans="7:13" x14ac:dyDescent="0.25">
      <c r="G96" s="5"/>
      <c r="M96" s="41" t="s">
        <v>286</v>
      </c>
    </row>
    <row r="97" spans="7:13" x14ac:dyDescent="0.25">
      <c r="M97" s="41" t="s">
        <v>287</v>
      </c>
    </row>
    <row r="98" spans="7:13" x14ac:dyDescent="0.25">
      <c r="G98" s="5"/>
      <c r="M98" s="41" t="s">
        <v>288</v>
      </c>
    </row>
    <row r="99" spans="7:13" x14ac:dyDescent="0.25">
      <c r="M99" s="41" t="s">
        <v>289</v>
      </c>
    </row>
    <row r="100" spans="7:13" x14ac:dyDescent="0.25">
      <c r="G100" s="5"/>
      <c r="M100" s="7" t="s">
        <v>290</v>
      </c>
    </row>
    <row r="101" spans="7:13" x14ac:dyDescent="0.25">
      <c r="M101" s="41" t="s">
        <v>291</v>
      </c>
    </row>
    <row r="102" spans="7:13" x14ac:dyDescent="0.25">
      <c r="G102" s="5"/>
      <c r="M102" s="1" t="s">
        <v>292</v>
      </c>
    </row>
    <row r="103" spans="7:13" x14ac:dyDescent="0.25">
      <c r="G103" s="5"/>
      <c r="M103" s="41" t="s">
        <v>293</v>
      </c>
    </row>
    <row r="104" spans="7:13" x14ac:dyDescent="0.25">
      <c r="G104" s="5"/>
      <c r="M104" s="41" t="s">
        <v>294</v>
      </c>
    </row>
    <row r="105" spans="7:13" x14ac:dyDescent="0.25">
      <c r="G105" s="5"/>
      <c r="M105" s="41" t="s">
        <v>295</v>
      </c>
    </row>
    <row r="106" spans="7:13" x14ac:dyDescent="0.25">
      <c r="M106" s="1" t="s">
        <v>296</v>
      </c>
    </row>
    <row r="107" spans="7:13" x14ac:dyDescent="0.25">
      <c r="M107" s="40" t="s">
        <v>396</v>
      </c>
    </row>
    <row r="108" spans="7:13" x14ac:dyDescent="0.25">
      <c r="M108" s="42" t="s">
        <v>398</v>
      </c>
    </row>
    <row r="109" spans="7:13" x14ac:dyDescent="0.25">
      <c r="M109" s="41" t="s">
        <v>298</v>
      </c>
    </row>
    <row r="110" spans="7:13" x14ac:dyDescent="0.25">
      <c r="M110" s="41" t="s">
        <v>301</v>
      </c>
    </row>
    <row r="111" spans="7:13" x14ac:dyDescent="0.25">
      <c r="M111" s="41" t="s">
        <v>302</v>
      </c>
    </row>
    <row r="112" spans="7:13" x14ac:dyDescent="0.25">
      <c r="G112" s="5"/>
      <c r="M112" s="40" t="s">
        <v>397</v>
      </c>
    </row>
    <row r="113" spans="7:13" x14ac:dyDescent="0.25">
      <c r="M113" s="41" t="s">
        <v>297</v>
      </c>
    </row>
    <row r="114" spans="7:13" x14ac:dyDescent="0.25">
      <c r="G114" s="5"/>
      <c r="M114" s="41" t="s">
        <v>299</v>
      </c>
    </row>
    <row r="115" spans="7:13" x14ac:dyDescent="0.25">
      <c r="M115" s="41" t="s">
        <v>300</v>
      </c>
    </row>
    <row r="116" spans="7:13" x14ac:dyDescent="0.25">
      <c r="G116" s="5"/>
      <c r="M116" s="41" t="s">
        <v>301</v>
      </c>
    </row>
    <row r="118" spans="7:13" x14ac:dyDescent="0.25">
      <c r="G118" s="5"/>
    </row>
    <row r="120" spans="7:13" x14ac:dyDescent="0.25">
      <c r="G120" s="5"/>
    </row>
    <row r="122" spans="7:13" x14ac:dyDescent="0.25">
      <c r="G122" s="5"/>
    </row>
    <row r="124" spans="7:13" x14ac:dyDescent="0.25">
      <c r="G124" s="5"/>
    </row>
    <row r="126" spans="7:13" x14ac:dyDescent="0.25">
      <c r="G126" s="5"/>
    </row>
    <row r="128" spans="7:13" x14ac:dyDescent="0.25">
      <c r="G128" s="5"/>
    </row>
    <row r="130" spans="6:7" x14ac:dyDescent="0.25">
      <c r="G130" s="5"/>
    </row>
    <row r="131" spans="6:7" x14ac:dyDescent="0.25">
      <c r="G131" s="5"/>
    </row>
    <row r="133" spans="6:7" x14ac:dyDescent="0.25">
      <c r="G133" s="5"/>
    </row>
    <row r="135" spans="6:7" x14ac:dyDescent="0.25">
      <c r="G135" s="5"/>
    </row>
    <row r="137" spans="6:7" x14ac:dyDescent="0.25">
      <c r="G137" s="5"/>
    </row>
    <row r="139" spans="6:7" x14ac:dyDescent="0.25">
      <c r="G139" s="5"/>
    </row>
    <row r="141" spans="6:7" x14ac:dyDescent="0.25">
      <c r="G141" s="5"/>
    </row>
    <row r="143" spans="6:7" x14ac:dyDescent="0.25">
      <c r="G143" s="5"/>
    </row>
    <row r="144" spans="6:7" x14ac:dyDescent="0.25">
      <c r="F144" s="6"/>
    </row>
    <row r="145" spans="6:7" x14ac:dyDescent="0.25">
      <c r="F145" s="6"/>
      <c r="G145" s="5"/>
    </row>
  </sheetData>
  <sheetProtection password="DDF9" sheet="1" objects="1" scenarios="1"/>
  <dataConsolidate/>
  <mergeCells count="1">
    <mergeCell ref="D9:F9"/>
  </mergeCells>
  <hyperlinks>
    <hyperlink ref="M4" r:id="rId1" display="http://www.pbase.com/tmurray74/image/60439040"/>
    <hyperlink ref="M5" r:id="rId2" display="http://www.entomology.umn.edu/midge/VSMIVP Key/English/Baetidae.htm"/>
    <hyperlink ref="M11" r:id="rId3" display="http://www.entomology.umn.edu/midge/VSMIVP Key/English/Isonychiidae.htm"/>
    <hyperlink ref="M14" r:id="rId4" display="http://www.entomology.umn.edu/midge/VSMIVP Key/English/Siphlonuridae.htm"/>
    <hyperlink ref="M7" r:id="rId5" display="http://www.entomology.umn.edu/midge/VSMIVP Key/English/Caenidae.htm"/>
    <hyperlink ref="M8" r:id="rId6" display="http://www.entomology.umn.edu/midge/VSMIVP Key/English/Ephemerellidae.htm"/>
    <hyperlink ref="M10" r:id="rId7" display="http://www.entomology.umn.edu/midge/VSMIVP Key/English/Heptageniidae.htm"/>
    <hyperlink ref="M12" r:id="rId8" display="http://www.entomology.umn.edu/midge/VSMIVP Key/English/Leptophlebiidae.htm"/>
    <hyperlink ref="M15" r:id="rId9" display="http://www.entomology.umn.edu/midge/VSMIVP Key/English/Tricorythidae.htm"/>
    <hyperlink ref="M6" r:id="rId10" display="http://www.entomology.umn.edu/midge/VSMIVP Key/English/Baetiscidae.htm"/>
    <hyperlink ref="M9" r:id="rId11" display="http://www.entomology.umn.edu/midge/VSMIVP Key/English/Ephemeridae.htm"/>
    <hyperlink ref="M13" r:id="rId12" display="http://www.entomology.umn.edu/midge/VSMIVP Key/English/Potamanthidae.htm"/>
    <hyperlink ref="M17" r:id="rId13" display="http://www.entomology.umn.edu/midge/VSMIVP Key/English/Capniidae.htm"/>
    <hyperlink ref="M19" r:id="rId14" display="http://www.entomology.umn.edu/midge/VSMIVP Key/English/Leuctridae.htm"/>
    <hyperlink ref="M25" r:id="rId15" display="http://www.entomology.umn.edu/midge/VSMIVP Key/English/Taeniopterygidae.htm"/>
    <hyperlink ref="M22" r:id="rId16" display="http://www.entomology.umn.edu/midge/VSMIVP Key/English/Perlidae.htm"/>
    <hyperlink ref="M23" r:id="rId17" display="http://www.entomology.umn.edu/midge/VSMIVP Key/English/Perlolidae.htm"/>
    <hyperlink ref="M20" r:id="rId18" display="http://www.entomology.umn.edu/midge/VSMIVP Key/English/Nemouridae.htm"/>
    <hyperlink ref="M21" r:id="rId19" display="http://www.troutnut.com/im_regspec/picture_1644_small.jpg"/>
    <hyperlink ref="M24" r:id="rId20" display="http://www.entomology.umn.edu/midge/VSMIVP Key/English/Pteronarcyidae.htm"/>
    <hyperlink ref="M18" r:id="rId21" display="http://www.stroudcenter.org/schuylkill/taxa/taxon11.htm"/>
    <hyperlink ref="M30" r:id="rId22" display="http://www.epa.gov/bioindicators/html/caddisflies_hydropsychidae.html"/>
    <hyperlink ref="M36" r:id="rId23" display="http://www.epa.gov/bioindicators/html/caddisflies_philopotamidae.html"/>
    <hyperlink ref="M38" r:id="rId24" display="http://www.epa.gov/bioindicators/html/caddisflies_polycentropodidae.html"/>
    <hyperlink ref="M39" r:id="rId25" display="http://www.epa.gov/bioindicators/html/caddisflies_psychomyiidae.html"/>
    <hyperlink ref="M40" r:id="rId26" display="http://www.epa.gov/bioindicators/html/caddisflies_ryacophilidae.html"/>
    <hyperlink ref="M27" r:id="rId27" display="http://www.epa.gov/bioindicators/html/caddisflies_brachycentridae.html"/>
    <hyperlink ref="M28" r:id="rId28" display="http://www.epa.gov/bioindicators/html/caddisflies_glossosomatidae.html"/>
    <hyperlink ref="M29" r:id="rId29" display="http://www.epa.gov/bioindicators/html/caddisflies_helicopsychidae.html"/>
    <hyperlink ref="M31" r:id="rId30" display="http://www.epa.gov/bioindicators/html/caddisflies_hydroptilidae.html"/>
    <hyperlink ref="M32" r:id="rId31" display="http://www.epa.gov/bioindicators/html/caddisflies_lepidostomatidae.html"/>
    <hyperlink ref="M33" r:id="rId32" display="http://www.epa.gov/bioindicators/html/caddisflies_leptoceridae.html"/>
    <hyperlink ref="M34" r:id="rId33" display="http://www.epa.gov/bioindicators/html/caddisflies_limnephilidae.html"/>
    <hyperlink ref="M35" r:id="rId34" display="http://www.epa.gov/bioindicators/html/caddisflies_molannidae.html"/>
    <hyperlink ref="M37" r:id="rId35" display="http://www.epa.gov/bioindicators/html/caddisflies_phryganeidae.html"/>
    <hyperlink ref="M41" r:id="rId36" display="http://www.epa.gov/bioindicators/html/caddisflies_uenoidae.html"/>
    <hyperlink ref="M43" r:id="rId37" display="http://www.entomology.umn.edu/midge/VSMIVP Key/English/Aeshnidae.htm"/>
    <hyperlink ref="M46" r:id="rId38" display="http://www.entomology.umn.edu/midge/VSMIVP Key/English/Cordulegastridae.htm"/>
    <hyperlink ref="M47" r:id="rId39" display="http://www.entomology.umn.edu/midge/VSMIVP Key/English/Gomphidae.htm"/>
    <hyperlink ref="M49" r:id="rId40" display="http://www.entomology.umn.edu/midge/VSMIVP Key/English/Libelluidae.htm"/>
    <hyperlink ref="M44" r:id="rId41" display="http://www.entomology.umn.edu/midge/VSMIVP Key/English/Calopterygidae.htm"/>
    <hyperlink ref="M45" r:id="rId42" display="http://www.entomology.umn.edu/midge/VSMIVP Key/English/Coenagrionidae.htm"/>
    <hyperlink ref="M48" r:id="rId43" display="http://www.entomology.umn.edu/midge/VSMIVP Key/English/Lestidae.htm"/>
    <hyperlink ref="M51" r:id="rId44" display="http://www.entomology.umn.edu/midge/VSMIVP Key/English/Chrysomelidae.htm"/>
    <hyperlink ref="M52" r:id="rId45" display="http://www.entomology.umn.edu/midge/VSMIVP Key/English/Dryopidaeadult.htm"/>
    <hyperlink ref="M53" r:id="rId46" display="http://www.entomology.umn.edu/midge/VSMIVP Key/English/Dytiscidae.htm"/>
    <hyperlink ref="M54" r:id="rId47" display="http://www.entomology.umn.edu/midge/VSMIVP Key/English/Elmidae.htm"/>
    <hyperlink ref="M55" r:id="rId48" display="http://www.entomology.umn.edu/midge/VSMIVP Key/English/Gyrinidae.htm"/>
    <hyperlink ref="M56" r:id="rId49" display="http://www.entomology.umn.edu/midge/VSMIVP Key/English/Haliplidae.htm"/>
    <hyperlink ref="M57" r:id="rId50" display="http://www.entomology.umn.edu/midge/VSMIVP Key/English/Hydrophilidae.htm"/>
    <hyperlink ref="M59" r:id="rId51" display="http://www.epa.gov/bioiweb1/html/photos_invertebrates_beetles.html"/>
    <hyperlink ref="M58" r:id="rId52" display="http://www.epa.gov/bioindicators/html/waterpennybeetles.html"/>
    <hyperlink ref="M62" r:id="rId53" display="http://www.entomology.umn.edu/midge/VSMIVP Key/English/Corixidae.htm"/>
    <hyperlink ref="M66" r:id="rId54" display="http://www.entomology.umn.edu/midge/VSMIVP Key/English/Notonectidae.htm"/>
    <hyperlink ref="M61" r:id="rId55" display="http://www.entomology.umn.edu/midge/VSMIVP Key/English/Belostomatidae.htm"/>
    <hyperlink ref="M64" r:id="rId56" display="http://www.entomology.umn.edu/midge/VSMIVP Key/English/Hydrometridae.htm"/>
    <hyperlink ref="M65" r:id="rId57" display="http://www.entomology.umn.edu/midge/VSMIVP Key/English/Nepidae.htm"/>
    <hyperlink ref="M63" r:id="rId58" display="http://www.entomology.umn.edu/midge/VSMIVP Key/English/Gerridae.htm"/>
    <hyperlink ref="M68" r:id="rId59" display="http://www.entomology.umn.edu/midge/VSMIVP Key/English/Corydalidae.htm"/>
    <hyperlink ref="M69" r:id="rId60" display="http://www.entomology.umn.edu/midge/VSMIVP Key/Museum/Sialidae.htm"/>
    <hyperlink ref="M72" r:id="rId61" display="http://www.ent.iastate.edu/dept/research/systematics/bleph/biology.html"/>
    <hyperlink ref="M73" r:id="rId62" display="http://www.entomology.umn.edu/midge/VSMIVP Key/English/Ceratopogonidae.htm"/>
    <hyperlink ref="M74" r:id="rId63" display="http://www.entomology.umn.edu/midge/VSMIVP Key/English/Chironomidae.htm"/>
    <hyperlink ref="M75" r:id="rId64" display="http://www.entomology.umn.edu/midge/VSMIVP Key/English/Culicidae.htm"/>
    <hyperlink ref="M76" r:id="rId65" display="http://www.entomology.umn.edu/midge/VSMIVP Key/English/Dixidae.htm"/>
    <hyperlink ref="M82" r:id="rId66" display="http://www.entomology.umn.edu/midge/VSMIVP Key/English/Syrphidae.htm"/>
    <hyperlink ref="M71" r:id="rId67" display="http://www.waterbugkey.vcsu.edu/php/familydetail.php?idnum=7&amp;show=1508&amp;fa=Athericidae&amp;o=Diptera&amp;ls=larvae"/>
    <hyperlink ref="M77" r:id="rId68" display="http://www.entomology.umn.edu/midge/VSMIVP Key/English/Empididae.htm"/>
    <hyperlink ref="M78" r:id="rId69" display="http://www.entomology.umn.edu/midge/VSMIVP Key/English/Psychodidae.htm"/>
    <hyperlink ref="M79" r:id="rId70" display="http://www.entomology.umn.edu/midge/VSMIVP Key/English/Ptychopteridae.htm"/>
    <hyperlink ref="M80" r:id="rId71" display="http://www.entomology.umn.edu/midge/VSMIVP Key/English/Simuliidae.htm"/>
    <hyperlink ref="M81" r:id="rId72" display="http://www.entomology.umn.edu/midge/VSMIVP Key/English/Stratiomyidae.htm"/>
    <hyperlink ref="M83" r:id="rId73" display="http://www.entomology.umn.edu/midge/VSMIVP Key/English/Tabanidae.htm"/>
    <hyperlink ref="M84" r:id="rId74" display="http://www.entomology.umn.edu/midge/VSMIVP Key/English/Tipulidae.htm"/>
    <hyperlink ref="M89" r:id="rId75" display="http://www.ndfreshwaterinverts.vcsu.edu/php/detail.php?idnum=22&amp;p=Arthropoda&amp;tn=Arachnida&amp;scl=Acarina"/>
    <hyperlink ref="M86" r:id="rId76" display="http://www.waterbugkey.vcsu.edu/php/orderdetails.php?idnum=4"/>
    <hyperlink ref="M87" r:id="rId77" display="http://www.waterbugkey.vcsu.edu/php/orderdetails.php?idnum=10"/>
    <hyperlink ref="M88" r:id="rId78" display="http://www.entomology.umn.edu/midge/VSMIVP Key/English/Neuroptera.htm"/>
    <hyperlink ref="M93" r:id="rId79" display="http://www.ndfreshwaterinverts.vcsu.edu/php/detail.php?idnum=22&amp;p=Arthropoda&amp;c=Malacostraca&amp;show=31&amp;o=Amphipoda&amp;ls=adult"/>
    <hyperlink ref="M92" r:id="rId80" display="http://www.science.marshall.edu/jonest/Crayfish web page/CrayfishHompage.htm"/>
    <hyperlink ref="M94" r:id="rId81" display="http://species.wikimedia.org/wiki/File:Dakuma.jpg"/>
    <hyperlink ref="M91" r:id="rId82" display="http://www.troutnut.com/hatch/70/Arthropod-Isopoda-Sowbugs"/>
    <hyperlink ref="M96" r:id="rId83" display="http://www.ndfreshwaterinverts.vcsu.edu/php/detail.php?idnum=21&amp;p=Annelida&amp;sc=Hirudinea&amp;show=35&amp;ls=adult"/>
    <hyperlink ref="M99" r:id="rId84" display="http://www.chebucto.ns.ca/ccn/info/Science/SWCS/ZOOBENTH/BENTHOS/xxv.html"/>
    <hyperlink ref="M97" r:id="rId85" display="http://www.stroudcenter.org/schuylkill/taxa/taxon33.htm"/>
    <hyperlink ref="M98" r:id="rId86" display="http://www.ndfreshwaterinverts.vcsu.edu/php/phylumdetails.php?idnum=24"/>
    <hyperlink ref="M101" r:id="rId87" display="http://www.bgsd.k12.wa.us/hml/jr_cam/macros/amc/flatworm.html"/>
    <hyperlink ref="M103" r:id="rId88" display="http://el.erdc.usace.army.mil/zebra/zmis/zmishelp4/corbiculidae.htm"/>
    <hyperlink ref="M104" r:id="rId89" display="http://el.erdc.usace.army.mil/zebra/zmis/zmishelp4/sphaeriidae.htm"/>
    <hyperlink ref="M105" r:id="rId90" display="http://el.erdc.usace.army.mil/mussels/freshwater.html"/>
    <hyperlink ref="M109" r:id="rId91" display="http://www.ndfreshwaterinverts.vcsu.edu/php/detail.php?idnum=23&amp;p=Mollusca&amp;c=&amp;fa=Hydrobiidae"/>
    <hyperlink ref="M116" r:id="rId92" display="http://www.glerl.noaa.gov/seagrant/GLWL/Benthos/Mollusca/Gastropods/Pleurocercidae.html"/>
    <hyperlink ref="M115" r:id="rId93" display="http://www.ndfreshwaterinverts.vcsu.edu/php/detail.php?idnum=23&amp;p=Mollusca&amp;c=&amp;fa=Planorbidae"/>
    <hyperlink ref="M114" r:id="rId94" display="http://www.ndfreshwaterinverts.vcsu.edu/php/detail.php?idnum=23&amp;p=Mollusca&amp;c=&amp;fa=Physidae"/>
    <hyperlink ref="M113" r:id="rId95" display="http://www.ndfreshwaterinverts.vcsu.edu/php/detail.php?idnum=23&amp;p=Mollusca&amp;c=&amp;fa=Ancylidae"/>
    <hyperlink ref="M111" r:id="rId96" display="http://www.glerl.noaa.gov/seagrant/GLWL/Benthos/Mollusca/Gastropods/Viviparidae.html"/>
    <hyperlink ref="M110" r:id="rId97" display="http://www.glerl.noaa.gov/seagrant/GLWL/Benthos/Mollusca/Gastropods/Pleurocercidae.html"/>
  </hyperlinks>
  <pageMargins left="0.7" right="0.7" top="0.75" bottom="0.75" header="0.3" footer="0.3"/>
  <pageSetup orientation="portrait" r:id="rId9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916E80C101D489A1DC0477DF2417B" ma:contentTypeVersion="6" ma:contentTypeDescription="Create a new document." ma:contentTypeScope="" ma:versionID="2b47434d8c7e3fa75426919825573a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63de334d4dded6d7074ae2ea55912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6906E7-B0E0-4907-8A0C-6458535DE1F5}"/>
</file>

<file path=customXml/itemProps2.xml><?xml version="1.0" encoding="utf-8"?>
<ds:datastoreItem xmlns:ds="http://schemas.openxmlformats.org/officeDocument/2006/customXml" ds:itemID="{A1A45B9E-3130-4664-8410-95A31D5CDBE6}"/>
</file>

<file path=customXml/itemProps3.xml><?xml version="1.0" encoding="utf-8"?>
<ds:datastoreItem xmlns:ds="http://schemas.openxmlformats.org/officeDocument/2006/customXml" ds:itemID="{8C32AFDF-126B-4C0E-B22E-98C587D63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SURVEY SUMMARY</vt:lpstr>
      <vt:lpstr>METRICS</vt:lpstr>
      <vt:lpstr>DATA</vt:lpstr>
      <vt:lpstr>Alderson</vt:lpstr>
      <vt:lpstr>Algae_abundance</vt:lpstr>
      <vt:lpstr>Algae_color</vt:lpstr>
      <vt:lpstr>Algae_texture</vt:lpstr>
      <vt:lpstr>Algaecolor</vt:lpstr>
      <vt:lpstr>DATA!B</vt:lpstr>
      <vt:lpstr>Clear</vt:lpstr>
      <vt:lpstr>DATA!D</vt:lpstr>
      <vt:lpstr>DATA!E</vt:lpstr>
      <vt:lpstr>Foam</vt:lpstr>
      <vt:lpstr>DATA!G</vt:lpstr>
      <vt:lpstr>Habitat</vt:lpstr>
      <vt:lpstr>Habitat_R_L</vt:lpstr>
      <vt:lpstr>I</vt:lpstr>
      <vt:lpstr>Integrity</vt:lpstr>
      <vt:lpstr>DATA!K</vt:lpstr>
      <vt:lpstr>L</vt:lpstr>
      <vt:lpstr>Level</vt:lpstr>
      <vt:lpstr>DATA!M</vt:lpstr>
      <vt:lpstr>Macroinvertebrates</vt:lpstr>
      <vt:lpstr>DATA!N</vt:lpstr>
      <vt:lpstr>None</vt:lpstr>
      <vt:lpstr>DATA!O</vt:lpstr>
      <vt:lpstr>DATA!P</vt:lpstr>
      <vt:lpstr>Resource_Extraction</vt:lpstr>
      <vt:lpstr>Sediment_color</vt:lpstr>
      <vt:lpstr>Shade</vt:lpstr>
      <vt:lpstr>DATA!T</vt:lpstr>
      <vt:lpstr>DATA!V</vt:lpstr>
      <vt:lpstr>W</vt:lpstr>
      <vt:lpstr>Water_clarity</vt:lpstr>
      <vt:lpstr>Water_color</vt:lpstr>
      <vt:lpstr>Water_odor</vt:lpstr>
      <vt:lpstr>WV_Basins</vt:lpstr>
      <vt:lpstr>WV_Counties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 and Michelle</dc:creator>
  <cp:lastModifiedBy>tcraddock</cp:lastModifiedBy>
  <cp:lastPrinted>2011-08-25T20:31:34Z</cp:lastPrinted>
  <dcterms:created xsi:type="dcterms:W3CDTF">2009-12-06T16:45:47Z</dcterms:created>
  <dcterms:modified xsi:type="dcterms:W3CDTF">2012-08-17T15:44:05Z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0x010100CA1916E80C101D489A1DC0477DF2417B</vt:lpwstr>
  </property>
</Properties>
</file>