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232\Desktop\"/>
    </mc:Choice>
  </mc:AlternateContent>
  <workbookProtection workbookPassword="E0A5" lockStructure="1"/>
  <bookViews>
    <workbookView xWindow="0" yWindow="1485" windowWidth="15360" windowHeight="9030"/>
  </bookViews>
  <sheets>
    <sheet name="A" sheetId="1" r:id="rId1"/>
  </sheets>
  <calcPr calcId="171027" iterate="1" iterateCount="1"/>
</workbook>
</file>

<file path=xl/calcChain.xml><?xml version="1.0" encoding="utf-8"?>
<calcChain xmlns="http://schemas.openxmlformats.org/spreadsheetml/2006/main">
  <c r="J85" i="1" l="1"/>
  <c r="I85" i="1"/>
  <c r="H85" i="1"/>
  <c r="G85" i="1"/>
  <c r="J80" i="1"/>
  <c r="I80" i="1"/>
  <c r="H80" i="1"/>
  <c r="G80" i="1"/>
  <c r="J75" i="1"/>
  <c r="I75" i="1"/>
  <c r="H75" i="1"/>
  <c r="G75" i="1"/>
  <c r="J70" i="1"/>
  <c r="I70" i="1"/>
  <c r="H70" i="1"/>
  <c r="G70" i="1"/>
  <c r="J55" i="1"/>
  <c r="J54" i="1"/>
  <c r="J53" i="1"/>
  <c r="J52" i="1"/>
  <c r="J51" i="1"/>
  <c r="J50" i="1"/>
  <c r="J49" i="1"/>
  <c r="I55" i="1"/>
  <c r="I54" i="1"/>
  <c r="I53" i="1"/>
  <c r="I52" i="1"/>
  <c r="I51" i="1"/>
  <c r="I50" i="1"/>
  <c r="I49" i="1"/>
  <c r="H55" i="1"/>
  <c r="H54" i="1"/>
  <c r="H53" i="1"/>
  <c r="H52" i="1"/>
  <c r="H51" i="1"/>
  <c r="H50" i="1"/>
  <c r="H49" i="1"/>
  <c r="G55" i="1"/>
  <c r="G54" i="1"/>
  <c r="G53" i="1"/>
  <c r="G52" i="1"/>
  <c r="G51" i="1"/>
  <c r="G50" i="1"/>
  <c r="G49" i="1"/>
  <c r="J65" i="1"/>
  <c r="H65" i="1"/>
  <c r="I65" i="1"/>
  <c r="G65" i="1"/>
  <c r="I36" i="1"/>
  <c r="I37" i="1"/>
  <c r="I38" i="1"/>
  <c r="I39" i="1"/>
  <c r="I40" i="1"/>
  <c r="I41" i="1"/>
  <c r="I42" i="1"/>
  <c r="H36" i="1"/>
  <c r="H37" i="1"/>
  <c r="H38" i="1"/>
  <c r="H39" i="1"/>
  <c r="H40" i="1"/>
  <c r="H41" i="1"/>
  <c r="H42" i="1"/>
  <c r="G186" i="1"/>
  <c r="G191" i="1" s="1"/>
  <c r="G194" i="1"/>
  <c r="B191" i="1"/>
  <c r="B197" i="1" s="1"/>
  <c r="G150" i="1"/>
  <c r="G155" i="1" s="1"/>
  <c r="G158" i="1"/>
  <c r="B155" i="1"/>
  <c r="B160" i="1" s="1"/>
  <c r="D275" i="1" s="1"/>
  <c r="G114" i="1"/>
  <c r="G119" i="1"/>
  <c r="G124" i="1" s="1"/>
  <c r="B119" i="1"/>
  <c r="G203" i="1"/>
  <c r="G210" i="1" s="1"/>
  <c r="B210" i="1"/>
  <c r="B215" i="1" s="1"/>
  <c r="G209" i="1"/>
  <c r="G167" i="1"/>
  <c r="G174" i="1" s="1"/>
  <c r="B174" i="1"/>
  <c r="B180" i="1" s="1"/>
  <c r="B138" i="1"/>
  <c r="B144" i="1" s="1"/>
  <c r="G131" i="1"/>
  <c r="G138" i="1"/>
  <c r="G143" i="1" s="1"/>
  <c r="G173" i="1"/>
  <c r="G137" i="1"/>
  <c r="G95" i="1"/>
  <c r="G102" i="1"/>
  <c r="G107" i="1" s="1"/>
  <c r="B102" i="1"/>
  <c r="B108" i="1"/>
  <c r="J36" i="1"/>
  <c r="J37" i="1"/>
  <c r="J38" i="1"/>
  <c r="J39" i="1"/>
  <c r="J40" i="1"/>
  <c r="J41" i="1"/>
  <c r="J42" i="1"/>
  <c r="G36" i="1"/>
  <c r="G37" i="1"/>
  <c r="G38" i="1"/>
  <c r="G39" i="1"/>
  <c r="G40" i="1"/>
  <c r="G41" i="1"/>
  <c r="G42" i="1"/>
  <c r="G101" i="1"/>
  <c r="B107" i="1"/>
  <c r="G122" i="1"/>
  <c r="B124" i="1"/>
  <c r="B125" i="1"/>
  <c r="G232" i="1"/>
  <c r="G240" i="1" s="1"/>
  <c r="G276" i="1" s="1"/>
  <c r="G233" i="1"/>
  <c r="B239" i="1"/>
  <c r="D276" i="1" s="1"/>
  <c r="G239" i="1"/>
  <c r="F276" i="1" s="1"/>
  <c r="B240" i="1"/>
  <c r="E276" i="1" s="1"/>
  <c r="G246" i="1"/>
  <c r="G247" i="1"/>
  <c r="G253" i="1" s="1"/>
  <c r="B253" i="1"/>
  <c r="B254" i="1"/>
  <c r="G254" i="1"/>
  <c r="B196" i="1"/>
  <c r="G144" i="1"/>
  <c r="G87" i="1" l="1"/>
  <c r="H87" i="1"/>
  <c r="I87" i="1"/>
  <c r="J87" i="1"/>
  <c r="I57" i="1"/>
  <c r="J57" i="1"/>
  <c r="H57" i="1"/>
  <c r="G57" i="1"/>
  <c r="J44" i="1"/>
  <c r="I44" i="1"/>
  <c r="G44" i="1"/>
  <c r="H44" i="1"/>
  <c r="E275" i="1"/>
  <c r="G161" i="1"/>
  <c r="G160" i="1"/>
  <c r="F275" i="1" s="1"/>
  <c r="G215" i="1"/>
  <c r="G216" i="1"/>
  <c r="G179" i="1"/>
  <c r="F274" i="1" s="1"/>
  <c r="F277" i="1" s="1"/>
  <c r="G180" i="1"/>
  <c r="G196" i="1"/>
  <c r="G197" i="1"/>
  <c r="B179" i="1"/>
  <c r="B143" i="1"/>
  <c r="B216" i="1"/>
  <c r="E274" i="1" s="1"/>
  <c r="E277" i="1" s="1"/>
  <c r="B161" i="1"/>
  <c r="G125" i="1"/>
  <c r="G275" i="1" s="1"/>
  <c r="G108" i="1"/>
  <c r="G274" i="1" s="1"/>
  <c r="I89" i="1" l="1"/>
  <c r="E270" i="1" s="1"/>
  <c r="E271" i="1" s="1"/>
  <c r="E279" i="1" s="1"/>
  <c r="H89" i="1"/>
  <c r="F270" i="1" s="1"/>
  <c r="F271" i="1" s="1"/>
  <c r="F279" i="1" s="1"/>
  <c r="J89" i="1"/>
  <c r="G270" i="1" s="1"/>
  <c r="G271" i="1" s="1"/>
  <c r="G279" i="1" s="1"/>
  <c r="G89" i="1"/>
  <c r="D270" i="1" s="1"/>
  <c r="D271" i="1" s="1"/>
  <c r="G277" i="1"/>
  <c r="D274" i="1"/>
  <c r="D277" i="1" s="1"/>
  <c r="D279" i="1" l="1"/>
</calcChain>
</file>

<file path=xl/sharedStrings.xml><?xml version="1.0" encoding="utf-8"?>
<sst xmlns="http://schemas.openxmlformats.org/spreadsheetml/2006/main" count="585" uniqueCount="112">
  <si>
    <t>PM EMISSIONS</t>
  </si>
  <si>
    <t>PM-10 EMISSIONS</t>
  </si>
  <si>
    <t>e</t>
  </si>
  <si>
    <t>TRANSFER RATE</t>
  </si>
  <si>
    <t xml:space="preserve">TYPE OF </t>
  </si>
  <si>
    <t xml:space="preserve">CONTROL </t>
  </si>
  <si>
    <t>PM</t>
  </si>
  <si>
    <t>PM-10</t>
  </si>
  <si>
    <t>TRANSFER POINT</t>
  </si>
  <si>
    <t>TPH</t>
  </si>
  <si>
    <t>TPY</t>
  </si>
  <si>
    <t>CONTROL</t>
  </si>
  <si>
    <t>EFFICIENCY</t>
  </si>
  <si>
    <t xml:space="preserve">lb/hour </t>
  </si>
  <si>
    <t>Dump truck to stockpile</t>
  </si>
  <si>
    <t>loader to stockpile</t>
  </si>
  <si>
    <t>loader to feed hopper</t>
  </si>
  <si>
    <t>hopper to conveyor</t>
  </si>
  <si>
    <t>conveyor to bin</t>
  </si>
  <si>
    <t>bin to scale hopper</t>
  </si>
  <si>
    <t>conveyor to mixer truck</t>
  </si>
  <si>
    <t>truck to cement silo</t>
  </si>
  <si>
    <t>silo to cement weigh bin</t>
  </si>
  <si>
    <t xml:space="preserve">cement weigh bin to truck </t>
  </si>
  <si>
    <t>UNPAVED HAULROADS - Aggregate Truck</t>
  </si>
  <si>
    <t xml:space="preserve"> Sand &amp; gravel</t>
  </si>
  <si>
    <t>k</t>
  </si>
  <si>
    <t>particle size multiplier (assumed)</t>
  </si>
  <si>
    <t>s</t>
  </si>
  <si>
    <t>silt in road surface (%)</t>
  </si>
  <si>
    <t>S</t>
  </si>
  <si>
    <t>mean vehicle speed (mph)</t>
  </si>
  <si>
    <t>W</t>
  </si>
  <si>
    <t>mean vehicle weight (tons)</t>
  </si>
  <si>
    <t>w</t>
  </si>
  <si>
    <t>mean number of wheels</t>
  </si>
  <si>
    <t>p</t>
  </si>
  <si>
    <t>days of precipitation (assumed)</t>
  </si>
  <si>
    <t>LB/VMT</t>
  </si>
  <si>
    <t>TRAVEL</t>
  </si>
  <si>
    <t>VMT/HOUR</t>
  </si>
  <si>
    <t>VMT/YR</t>
  </si>
  <si>
    <t>CONTROLS</t>
  </si>
  <si>
    <t>control efficiency (%)</t>
  </si>
  <si>
    <t>EMISSIONS</t>
  </si>
  <si>
    <t>lb/hour</t>
  </si>
  <si>
    <t>PAVED HAULROADS - Aggregate Trucks</t>
  </si>
  <si>
    <t>base emission factor for particle</t>
  </si>
  <si>
    <t>sL</t>
  </si>
  <si>
    <t>road surface silt load. (g/m^2)</t>
  </si>
  <si>
    <t>UNPAVED HAULROADS - Cement Tanker</t>
  </si>
  <si>
    <t>PAVED HAULROADS - Cement Tanker</t>
  </si>
  <si>
    <t>UNPAVED HAULROADS - Concrete Mixer</t>
  </si>
  <si>
    <t>PAVED HAULROADS - Concrete Mixer</t>
  </si>
  <si>
    <t>UNPAVED HAULROADS- Endloader</t>
  </si>
  <si>
    <t>STORAGE PILE- Sand</t>
  </si>
  <si>
    <t>silt content (%)</t>
  </si>
  <si>
    <t>f</t>
  </si>
  <si>
    <t>time the wind exceeds 12 mph (%)</t>
  </si>
  <si>
    <t>A</t>
  </si>
  <si>
    <t>surface area (acres)</t>
  </si>
  <si>
    <t>N</t>
  </si>
  <si>
    <t>number of storage piles</t>
  </si>
  <si>
    <t>%</t>
  </si>
  <si>
    <t>STORAGE PILE- Aggregate</t>
  </si>
  <si>
    <t xml:space="preserve">         EMISSIONS SOURCE SUMMARY</t>
  </si>
  <si>
    <t xml:space="preserve">  PM EMISSIONS</t>
  </si>
  <si>
    <t xml:space="preserve">  PM-10 EMISSIONS</t>
  </si>
  <si>
    <t>Point Source Emissions</t>
  </si>
  <si>
    <t>Transfer Point Emissions</t>
  </si>
  <si>
    <t>Point Source Emissions Total</t>
  </si>
  <si>
    <t>Fugitive Emissions</t>
  </si>
  <si>
    <t>Unpaved Haulroad Emissions</t>
  </si>
  <si>
    <t>Paved Haulroad Emissions</t>
  </si>
  <si>
    <t>Stockpile Emissions</t>
  </si>
  <si>
    <t>Fugitive Emissions Total</t>
  </si>
  <si>
    <t>FACILITY EMISSIONS TOTAL</t>
  </si>
  <si>
    <t>BATCH DROP/CONTINUOUS DROP OPERATIONS</t>
  </si>
  <si>
    <t>AGGREGATE TRANSFER EMISSIONS</t>
  </si>
  <si>
    <t>SAND TRANSFER EMISSIONS</t>
  </si>
  <si>
    <t>TOTAL AGGREGATE TRANSFER EMISSIONS</t>
  </si>
  <si>
    <t>TOTAL SAND TRANSFER EMISSIONS</t>
  </si>
  <si>
    <t>TOTAL TRANSFER EMISSIONS</t>
  </si>
  <si>
    <t>lb/ton (PM emission factor)</t>
  </si>
  <si>
    <t>lb/ton (PM-10 emission factor)</t>
  </si>
  <si>
    <t>CEMENT UNLOADING TO ELEVATED STORAGE SILO (PNEUMATIC)</t>
  </si>
  <si>
    <t>CEMENT SUPPLEMENT UNLOADING TO ELEVATED STORAGE SILO (PNEUMATIC)</t>
  </si>
  <si>
    <t>WEIGH HOPPER LOADING</t>
  </si>
  <si>
    <t>MIXER LOADING (CENTRAL MIX)</t>
  </si>
  <si>
    <t>TRUCK LOADING (TRUCK MIX)</t>
  </si>
  <si>
    <t>TOTAL CEMENT TRANSFER EMISSIONS</t>
  </si>
  <si>
    <t>General Permit G50-B Emission Calculation Spreadsheet G50ECALC for Concrete Batch Plants</t>
  </si>
  <si>
    <t>calculation methods will provide an adequate estimate of facility emissions from point sources and fugitive</t>
  </si>
  <si>
    <t xml:space="preserve">emission sources.  However, where source (facility) specific tests are available, such information is </t>
  </si>
  <si>
    <t xml:space="preserve">preferable.  Other emission factors may be acceptable provided documentation as to accuracy and </t>
  </si>
  <si>
    <t>appropriateness are provided by the applicant.</t>
  </si>
  <si>
    <t>Applicant Name</t>
  </si>
  <si>
    <t>Facility Name</t>
  </si>
  <si>
    <t>Please print out all pages of the completed spreadsheet and submit with Registration Application.</t>
  </si>
  <si>
    <t>Completely fill out the following pages with all requested facility specific information.</t>
  </si>
  <si>
    <t>G50-B Emission Calculation Spreadsheets</t>
  </si>
  <si>
    <t>For purposes of the General Permit for concrete batch plants, the following emission</t>
  </si>
  <si>
    <t>e=</t>
  </si>
  <si>
    <t>a</t>
  </si>
  <si>
    <t>equation constant</t>
  </si>
  <si>
    <t>b</t>
  </si>
  <si>
    <t xml:space="preserve">P </t>
  </si>
  <si>
    <t># of wet days with at least 0.01" precip</t>
  </si>
  <si>
    <t># of days in averaging period</t>
  </si>
  <si>
    <t xml:space="preserve">C </t>
  </si>
  <si>
    <t>emission factor for brake/tire wear</t>
  </si>
  <si>
    <t>Revised 10/18/2017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</si>
</sst>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000"/>
  </numFmts>
  <fonts count="13" x14ac:knownFonts="1">
    <font>
      <sz val="12"/>
      <name val="Arial"/>
    </font>
    <font>
      <b/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sz val="20"/>
      <name val="Arial"/>
      <family val="2"/>
    </font>
    <font>
      <b/>
      <i/>
      <sz val="12"/>
      <color indexed="10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13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7">
    <xf numFmtId="0" fontId="0" fillId="2" borderId="0" xfId="0" applyFill="1" applyAlignment="1"/>
    <xf numFmtId="0" fontId="10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6" fillId="0" borderId="0" xfId="0" applyFont="1" applyProtection="1">
      <alignment vertical="top"/>
      <protection locked="0"/>
    </xf>
    <xf numFmtId="0" fontId="7" fillId="0" borderId="0" xfId="0" applyFont="1" applyProtection="1">
      <alignment vertical="top"/>
      <protection locked="0"/>
    </xf>
    <xf numFmtId="0" fontId="4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protection locked="0"/>
    </xf>
    <xf numFmtId="0" fontId="9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protection locked="0"/>
    </xf>
    <xf numFmtId="0" fontId="2" fillId="4" borderId="1" xfId="0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/>
    <xf numFmtId="164" fontId="2" fillId="2" borderId="0" xfId="0" applyNumberFormat="1" applyFont="1" applyFill="1" applyAlignment="1" applyProtection="1">
      <alignment horizontal="right"/>
    </xf>
    <xf numFmtId="0" fontId="0" fillId="2" borderId="0" xfId="0" applyFill="1" applyAlignment="1" applyProtection="1"/>
    <xf numFmtId="164" fontId="2" fillId="2" borderId="0" xfId="0" applyNumberFormat="1" applyFont="1" applyFill="1" applyAlignment="1" applyProtection="1"/>
    <xf numFmtId="165" fontId="2" fillId="2" borderId="0" xfId="0" applyNumberFormat="1" applyFont="1" applyFill="1" applyAlignment="1" applyProtection="1"/>
    <xf numFmtId="164" fontId="3" fillId="2" borderId="0" xfId="0" applyNumberFormat="1" applyFont="1" applyFill="1" applyAlignment="1" applyProtection="1"/>
    <xf numFmtId="0" fontId="2" fillId="0" borderId="0" xfId="0" applyFont="1" applyFill="1" applyBorder="1" applyAlignment="1" applyProtection="1"/>
    <xf numFmtId="0" fontId="3" fillId="2" borderId="0" xfId="0" applyFont="1" applyFill="1" applyAlignment="1" applyProtection="1"/>
    <xf numFmtId="0" fontId="1" fillId="2" borderId="0" xfId="0" applyFont="1" applyFill="1" applyAlignment="1" applyProtection="1"/>
    <xf numFmtId="0" fontId="0" fillId="2" borderId="0" xfId="0" applyFill="1" applyAlignment="1" applyProtection="1">
      <alignment horizontal="left"/>
    </xf>
    <xf numFmtId="0" fontId="1" fillId="3" borderId="0" xfId="0" applyFont="1" applyFill="1" applyAlignment="1" applyProtection="1"/>
    <xf numFmtId="0" fontId="0" fillId="2" borderId="0" xfId="0" applyFill="1" applyAlignment="1" applyProtection="1">
      <alignment horizontal="center"/>
    </xf>
    <xf numFmtId="0" fontId="0" fillId="3" borderId="0" xfId="0" applyFill="1" applyAlignment="1" applyProtection="1"/>
    <xf numFmtId="0" fontId="1" fillId="2" borderId="0" xfId="0" applyFont="1" applyFill="1" applyAlignment="1" applyProtection="1">
      <alignment horizontal="center"/>
    </xf>
    <xf numFmtId="4" fontId="0" fillId="2" borderId="0" xfId="0" applyNumberFormat="1" applyFill="1" applyAlignment="1" applyProtection="1"/>
    <xf numFmtId="4" fontId="1" fillId="2" borderId="0" xfId="0" applyNumberFormat="1" applyFont="1" applyFill="1" applyAlignment="1" applyProtection="1"/>
    <xf numFmtId="4" fontId="0" fillId="3" borderId="0" xfId="0" applyNumberFormat="1" applyFill="1" applyAlignment="1" applyProtection="1"/>
    <xf numFmtId="4" fontId="1" fillId="2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79"/>
  <sheetViews>
    <sheetView showGridLines="0" tabSelected="1" zoomScale="75" zoomScaleNormal="75" workbookViewId="0">
      <selection activeCell="A26" sqref="A26"/>
    </sheetView>
  </sheetViews>
  <sheetFormatPr defaultColWidth="8" defaultRowHeight="15" x14ac:dyDescent="0.2"/>
  <cols>
    <col min="1" max="1" width="9.6640625" style="2" customWidth="1"/>
    <col min="2" max="2" width="13.88671875" style="2" customWidth="1"/>
    <col min="3" max="4" width="8.6640625" style="2" customWidth="1"/>
    <col min="5" max="6" width="10.6640625" style="2" customWidth="1"/>
    <col min="7" max="7" width="10.21875" style="2" customWidth="1"/>
    <col min="8" max="8" width="9.21875" style="2" customWidth="1"/>
    <col min="9" max="9" width="8" style="2" customWidth="1"/>
    <col min="10" max="10" width="7.77734375" style="2" customWidth="1"/>
    <col min="11" max="16384" width="8" style="2"/>
  </cols>
  <sheetData>
    <row r="7" spans="1:9" ht="25.5" x14ac:dyDescent="0.35">
      <c r="A7" s="1" t="s">
        <v>100</v>
      </c>
    </row>
    <row r="9" spans="1:9" x14ac:dyDescent="0.2">
      <c r="A9" s="3" t="s">
        <v>101</v>
      </c>
      <c r="B9" s="3"/>
      <c r="C9" s="3"/>
      <c r="D9" s="3"/>
      <c r="E9" s="3"/>
      <c r="F9" s="3"/>
      <c r="G9" s="3"/>
      <c r="H9" s="3"/>
      <c r="I9" s="3"/>
    </row>
    <row r="10" spans="1:9" x14ac:dyDescent="0.2">
      <c r="A10" s="4" t="s">
        <v>92</v>
      </c>
      <c r="B10" s="3"/>
      <c r="C10" s="3"/>
      <c r="D10" s="3"/>
      <c r="E10" s="3"/>
      <c r="F10" s="3"/>
      <c r="G10" s="3"/>
      <c r="H10" s="3"/>
      <c r="I10" s="3"/>
    </row>
    <row r="11" spans="1:9" x14ac:dyDescent="0.2">
      <c r="A11" s="4" t="s">
        <v>93</v>
      </c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4" t="s">
        <v>94</v>
      </c>
      <c r="B12" s="3"/>
      <c r="C12" s="3"/>
      <c r="D12" s="3"/>
      <c r="E12" s="3"/>
      <c r="F12" s="3"/>
      <c r="G12" s="3"/>
      <c r="H12" s="3"/>
      <c r="I12" s="3"/>
    </row>
    <row r="13" spans="1:9" x14ac:dyDescent="0.2">
      <c r="A13" s="4" t="s">
        <v>95</v>
      </c>
      <c r="B13" s="3"/>
      <c r="C13" s="3"/>
      <c r="D13" s="3"/>
      <c r="E13" s="3"/>
      <c r="F13" s="3"/>
      <c r="G13" s="3"/>
      <c r="H13" s="3"/>
      <c r="I13" s="3"/>
    </row>
    <row r="14" spans="1:9" x14ac:dyDescent="0.2">
      <c r="A14" s="4"/>
      <c r="B14" s="3"/>
      <c r="C14" s="3"/>
      <c r="D14" s="3"/>
      <c r="E14" s="3"/>
      <c r="F14" s="3"/>
      <c r="G14" s="3"/>
      <c r="H14" s="3"/>
      <c r="I14" s="3"/>
    </row>
    <row r="15" spans="1:9" x14ac:dyDescent="0.2">
      <c r="A15" s="4" t="s">
        <v>99</v>
      </c>
      <c r="B15" s="3"/>
      <c r="C15" s="3"/>
      <c r="D15" s="3"/>
      <c r="E15" s="3"/>
      <c r="F15" s="3"/>
      <c r="G15" s="3"/>
      <c r="H15" s="3"/>
      <c r="I15" s="3"/>
    </row>
    <row r="16" spans="1:9" x14ac:dyDescent="0.2">
      <c r="A16" s="5"/>
      <c r="B16" s="5"/>
      <c r="C16" s="5"/>
      <c r="D16" s="5"/>
      <c r="E16" s="5"/>
      <c r="F16" s="5"/>
      <c r="G16" s="5"/>
      <c r="H16" s="5"/>
    </row>
    <row r="17" spans="1:10" ht="20.25" x14ac:dyDescent="0.3">
      <c r="A17" s="6" t="s">
        <v>96</v>
      </c>
      <c r="B17" s="6"/>
      <c r="C17" s="7"/>
      <c r="D17" s="7"/>
      <c r="E17" s="7"/>
      <c r="F17" s="7"/>
    </row>
    <row r="18" spans="1:10" ht="20.25" x14ac:dyDescent="0.3">
      <c r="A18" s="6"/>
      <c r="B18" s="6"/>
    </row>
    <row r="19" spans="1:10" ht="20.25" x14ac:dyDescent="0.3">
      <c r="A19" s="6" t="s">
        <v>97</v>
      </c>
      <c r="B19" s="6"/>
      <c r="C19" s="7"/>
      <c r="D19" s="7"/>
      <c r="E19" s="7"/>
      <c r="F19" s="7"/>
    </row>
    <row r="22" spans="1:10" x14ac:dyDescent="0.2">
      <c r="A22" s="8" t="s">
        <v>98</v>
      </c>
    </row>
    <row r="26" spans="1:10" x14ac:dyDescent="0.2">
      <c r="A26" s="9" t="s">
        <v>111</v>
      </c>
    </row>
    <row r="29" spans="1:10" x14ac:dyDescent="0.2">
      <c r="A29" s="10"/>
      <c r="B29" s="11" t="s">
        <v>91</v>
      </c>
      <c r="C29" s="11"/>
      <c r="D29" s="11"/>
      <c r="E29" s="11"/>
      <c r="F29" s="11"/>
      <c r="G29" s="11"/>
      <c r="H29" s="10"/>
      <c r="I29" s="10"/>
      <c r="J29" s="10"/>
    </row>
    <row r="30" spans="1:10" x14ac:dyDescent="0.2">
      <c r="A30" s="12" t="s">
        <v>77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">
      <c r="A31" s="13"/>
      <c r="B31" s="13"/>
      <c r="C31" s="13" t="s">
        <v>3</v>
      </c>
      <c r="D31" s="13"/>
      <c r="E31" s="13" t="s">
        <v>4</v>
      </c>
      <c r="F31" s="13" t="s">
        <v>5</v>
      </c>
      <c r="G31" s="13" t="s">
        <v>6</v>
      </c>
      <c r="H31" s="13" t="s">
        <v>7</v>
      </c>
      <c r="I31" s="13" t="s">
        <v>6</v>
      </c>
      <c r="J31" s="13" t="s">
        <v>7</v>
      </c>
    </row>
    <row r="32" spans="1:10" x14ac:dyDescent="0.2">
      <c r="A32" s="13" t="s">
        <v>8</v>
      </c>
      <c r="B32" s="13"/>
      <c r="C32" s="13" t="s">
        <v>9</v>
      </c>
      <c r="D32" s="13" t="s">
        <v>10</v>
      </c>
      <c r="E32" s="13" t="s">
        <v>11</v>
      </c>
      <c r="F32" s="13" t="s">
        <v>12</v>
      </c>
      <c r="G32" s="13" t="s">
        <v>13</v>
      </c>
      <c r="H32" s="13" t="s">
        <v>13</v>
      </c>
      <c r="I32" s="13" t="s">
        <v>10</v>
      </c>
      <c r="J32" s="13" t="s">
        <v>10</v>
      </c>
    </row>
    <row r="33" spans="1:10" x14ac:dyDescent="0.2">
      <c r="A33" s="11" t="s">
        <v>78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s="21" customFormat="1" x14ac:dyDescent="0.2">
      <c r="A34" s="19" t="s">
        <v>102</v>
      </c>
      <c r="B34" s="20">
        <v>6.8999999999999999E-3</v>
      </c>
      <c r="C34" s="19" t="s">
        <v>83</v>
      </c>
      <c r="D34" s="19"/>
      <c r="E34" s="19"/>
      <c r="F34" s="19" t="s">
        <v>102</v>
      </c>
      <c r="G34" s="20">
        <v>3.3E-3</v>
      </c>
      <c r="H34" s="19" t="s">
        <v>84</v>
      </c>
      <c r="I34" s="19"/>
      <c r="J34" s="19"/>
    </row>
    <row r="35" spans="1:10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">
      <c r="A36" s="10" t="s">
        <v>14</v>
      </c>
      <c r="B36" s="10"/>
      <c r="C36" s="14"/>
      <c r="D36" s="14"/>
      <c r="E36" s="15"/>
      <c r="F36" s="15"/>
      <c r="G36" s="22">
        <f t="shared" ref="G36:G42" si="0">($B$34*C36)*(1-(F36/100))</f>
        <v>0</v>
      </c>
      <c r="H36" s="22">
        <f t="shared" ref="H36:H42" si="1">($G$34*C36)*(1-(F36/100))</f>
        <v>0</v>
      </c>
      <c r="I36" s="22">
        <f t="shared" ref="I36:I42" si="2">(($B$34*D36)*(1-(F36/100)))/2000</f>
        <v>0</v>
      </c>
      <c r="J36" s="22">
        <f t="shared" ref="J36:J42" si="3">(($G$34*D36)*(1-(F36/100)))/2000</f>
        <v>0</v>
      </c>
    </row>
    <row r="37" spans="1:10" x14ac:dyDescent="0.2">
      <c r="A37" s="10" t="s">
        <v>15</v>
      </c>
      <c r="B37" s="10"/>
      <c r="C37" s="14"/>
      <c r="D37" s="14"/>
      <c r="E37" s="15"/>
      <c r="F37" s="15"/>
      <c r="G37" s="22">
        <f t="shared" si="0"/>
        <v>0</v>
      </c>
      <c r="H37" s="22">
        <f t="shared" si="1"/>
        <v>0</v>
      </c>
      <c r="I37" s="22">
        <f t="shared" si="2"/>
        <v>0</v>
      </c>
      <c r="J37" s="22">
        <f t="shared" si="3"/>
        <v>0</v>
      </c>
    </row>
    <row r="38" spans="1:10" x14ac:dyDescent="0.2">
      <c r="A38" s="10" t="s">
        <v>16</v>
      </c>
      <c r="B38" s="10"/>
      <c r="C38" s="14"/>
      <c r="D38" s="14"/>
      <c r="E38" s="15"/>
      <c r="F38" s="15"/>
      <c r="G38" s="22">
        <f t="shared" si="0"/>
        <v>0</v>
      </c>
      <c r="H38" s="22">
        <f t="shared" si="1"/>
        <v>0</v>
      </c>
      <c r="I38" s="22">
        <f t="shared" si="2"/>
        <v>0</v>
      </c>
      <c r="J38" s="22">
        <f t="shared" si="3"/>
        <v>0</v>
      </c>
    </row>
    <row r="39" spans="1:10" x14ac:dyDescent="0.2">
      <c r="A39" s="10" t="s">
        <v>17</v>
      </c>
      <c r="B39" s="10"/>
      <c r="C39" s="14"/>
      <c r="D39" s="14"/>
      <c r="E39" s="15"/>
      <c r="F39" s="15"/>
      <c r="G39" s="22">
        <f t="shared" si="0"/>
        <v>0</v>
      </c>
      <c r="H39" s="22">
        <f t="shared" si="1"/>
        <v>0</v>
      </c>
      <c r="I39" s="22">
        <f t="shared" si="2"/>
        <v>0</v>
      </c>
      <c r="J39" s="22">
        <f t="shared" si="3"/>
        <v>0</v>
      </c>
    </row>
    <row r="40" spans="1:10" x14ac:dyDescent="0.2">
      <c r="A40" s="10" t="s">
        <v>18</v>
      </c>
      <c r="B40" s="10"/>
      <c r="C40" s="14"/>
      <c r="D40" s="14"/>
      <c r="E40" s="15"/>
      <c r="F40" s="15"/>
      <c r="G40" s="22">
        <f t="shared" si="0"/>
        <v>0</v>
      </c>
      <c r="H40" s="22">
        <f t="shared" si="1"/>
        <v>0</v>
      </c>
      <c r="I40" s="22">
        <f t="shared" si="2"/>
        <v>0</v>
      </c>
      <c r="J40" s="22">
        <f t="shared" si="3"/>
        <v>0</v>
      </c>
    </row>
    <row r="41" spans="1:10" x14ac:dyDescent="0.2">
      <c r="A41" s="10" t="s">
        <v>19</v>
      </c>
      <c r="B41" s="10"/>
      <c r="C41" s="14"/>
      <c r="D41" s="14"/>
      <c r="E41" s="15"/>
      <c r="F41" s="15"/>
      <c r="G41" s="22">
        <f t="shared" si="0"/>
        <v>0</v>
      </c>
      <c r="H41" s="22">
        <f t="shared" si="1"/>
        <v>0</v>
      </c>
      <c r="I41" s="22">
        <f t="shared" si="2"/>
        <v>0</v>
      </c>
      <c r="J41" s="22">
        <f t="shared" si="3"/>
        <v>0</v>
      </c>
    </row>
    <row r="42" spans="1:10" x14ac:dyDescent="0.2">
      <c r="A42" s="10" t="s">
        <v>20</v>
      </c>
      <c r="B42" s="10"/>
      <c r="C42" s="14"/>
      <c r="D42" s="14"/>
      <c r="E42" s="15"/>
      <c r="F42" s="15"/>
      <c r="G42" s="22">
        <f t="shared" si="0"/>
        <v>0</v>
      </c>
      <c r="H42" s="22">
        <f t="shared" si="1"/>
        <v>0</v>
      </c>
      <c r="I42" s="22">
        <f t="shared" si="2"/>
        <v>0</v>
      </c>
      <c r="J42" s="22">
        <f t="shared" si="3"/>
        <v>0</v>
      </c>
    </row>
    <row r="43" spans="1:10" x14ac:dyDescent="0.2">
      <c r="A43" s="10"/>
      <c r="B43" s="10"/>
      <c r="C43" s="10"/>
      <c r="D43" s="10"/>
      <c r="E43" s="10"/>
      <c r="F43" s="10"/>
      <c r="G43" s="19"/>
      <c r="H43" s="19"/>
      <c r="I43" s="19"/>
      <c r="J43" s="19"/>
    </row>
    <row r="44" spans="1:10" x14ac:dyDescent="0.2">
      <c r="A44" s="10"/>
      <c r="B44" s="10" t="s">
        <v>80</v>
      </c>
      <c r="C44" s="10"/>
      <c r="D44" s="10"/>
      <c r="E44" s="10"/>
      <c r="F44" s="10"/>
      <c r="G44" s="22">
        <f>SUM(G36:G42)</f>
        <v>0</v>
      </c>
      <c r="H44" s="22">
        <f>SUM(H36:H42)</f>
        <v>0</v>
      </c>
      <c r="I44" s="22">
        <f>SUM(I36:I42)</f>
        <v>0</v>
      </c>
      <c r="J44" s="22">
        <f>SUM(J36:J42)</f>
        <v>0</v>
      </c>
    </row>
    <row r="45" spans="1:10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2">
      <c r="A46" s="11" t="s">
        <v>79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s="21" customFormat="1" x14ac:dyDescent="0.2">
      <c r="A47" s="19" t="s">
        <v>102</v>
      </c>
      <c r="B47" s="20">
        <v>2.0999999999999999E-3</v>
      </c>
      <c r="C47" s="19" t="s">
        <v>83</v>
      </c>
      <c r="D47" s="19"/>
      <c r="E47" s="19"/>
      <c r="F47" s="19" t="s">
        <v>102</v>
      </c>
      <c r="G47" s="20">
        <v>1E-3</v>
      </c>
      <c r="H47" s="19" t="s">
        <v>84</v>
      </c>
      <c r="I47" s="19"/>
      <c r="J47" s="19"/>
    </row>
    <row r="48" spans="1:10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1" x14ac:dyDescent="0.2">
      <c r="A49" s="10" t="s">
        <v>14</v>
      </c>
      <c r="B49" s="10"/>
      <c r="C49" s="14"/>
      <c r="D49" s="14"/>
      <c r="E49" s="15"/>
      <c r="F49" s="15"/>
      <c r="G49" s="22">
        <f t="shared" ref="G49:G55" si="4">($B$47*C49)*(1-(F49/100))</f>
        <v>0</v>
      </c>
      <c r="H49" s="22">
        <f t="shared" ref="H49:H55" si="5">($G$47*C49)*(1-(F49/100))</f>
        <v>0</v>
      </c>
      <c r="I49" s="22">
        <f t="shared" ref="I49:I55" si="6">(($B$47*D49)*(1-(F49/100)))/2000</f>
        <v>0</v>
      </c>
      <c r="J49" s="22">
        <f t="shared" ref="J49:J55" si="7">(($G$47*D49)*(1-(F49/100)))/2000</f>
        <v>0</v>
      </c>
    </row>
    <row r="50" spans="1:11" x14ac:dyDescent="0.2">
      <c r="A50" s="10" t="s">
        <v>15</v>
      </c>
      <c r="B50" s="10"/>
      <c r="C50" s="14"/>
      <c r="D50" s="14"/>
      <c r="E50" s="15"/>
      <c r="F50" s="15"/>
      <c r="G50" s="22">
        <f t="shared" si="4"/>
        <v>0</v>
      </c>
      <c r="H50" s="22">
        <f t="shared" si="5"/>
        <v>0</v>
      </c>
      <c r="I50" s="22">
        <f t="shared" si="6"/>
        <v>0</v>
      </c>
      <c r="J50" s="22">
        <f t="shared" si="7"/>
        <v>0</v>
      </c>
    </row>
    <row r="51" spans="1:11" x14ac:dyDescent="0.2">
      <c r="A51" s="10" t="s">
        <v>16</v>
      </c>
      <c r="B51" s="10"/>
      <c r="C51" s="14"/>
      <c r="D51" s="14"/>
      <c r="E51" s="15"/>
      <c r="F51" s="15"/>
      <c r="G51" s="22">
        <f t="shared" si="4"/>
        <v>0</v>
      </c>
      <c r="H51" s="22">
        <f t="shared" si="5"/>
        <v>0</v>
      </c>
      <c r="I51" s="22">
        <f t="shared" si="6"/>
        <v>0</v>
      </c>
      <c r="J51" s="22">
        <f t="shared" si="7"/>
        <v>0</v>
      </c>
    </row>
    <row r="52" spans="1:11" x14ac:dyDescent="0.2">
      <c r="A52" s="10" t="s">
        <v>17</v>
      </c>
      <c r="B52" s="10"/>
      <c r="C52" s="14"/>
      <c r="D52" s="14"/>
      <c r="E52" s="15"/>
      <c r="F52" s="15"/>
      <c r="G52" s="22">
        <f t="shared" si="4"/>
        <v>0</v>
      </c>
      <c r="H52" s="22">
        <f t="shared" si="5"/>
        <v>0</v>
      </c>
      <c r="I52" s="22">
        <f t="shared" si="6"/>
        <v>0</v>
      </c>
      <c r="J52" s="22">
        <f t="shared" si="7"/>
        <v>0</v>
      </c>
    </row>
    <row r="53" spans="1:11" x14ac:dyDescent="0.2">
      <c r="A53" s="10" t="s">
        <v>18</v>
      </c>
      <c r="B53" s="10"/>
      <c r="C53" s="14"/>
      <c r="D53" s="14"/>
      <c r="E53" s="15"/>
      <c r="F53" s="15"/>
      <c r="G53" s="22">
        <f t="shared" si="4"/>
        <v>0</v>
      </c>
      <c r="H53" s="22">
        <f t="shared" si="5"/>
        <v>0</v>
      </c>
      <c r="I53" s="22">
        <f t="shared" si="6"/>
        <v>0</v>
      </c>
      <c r="J53" s="22">
        <f t="shared" si="7"/>
        <v>0</v>
      </c>
    </row>
    <row r="54" spans="1:11" x14ac:dyDescent="0.2">
      <c r="A54" s="10" t="s">
        <v>19</v>
      </c>
      <c r="B54" s="10"/>
      <c r="C54" s="14"/>
      <c r="D54" s="14"/>
      <c r="E54" s="15"/>
      <c r="F54" s="15"/>
      <c r="G54" s="22">
        <f t="shared" si="4"/>
        <v>0</v>
      </c>
      <c r="H54" s="22">
        <f t="shared" si="5"/>
        <v>0</v>
      </c>
      <c r="I54" s="22">
        <f t="shared" si="6"/>
        <v>0</v>
      </c>
      <c r="J54" s="22">
        <f t="shared" si="7"/>
        <v>0</v>
      </c>
    </row>
    <row r="55" spans="1:11" ht="15.75" x14ac:dyDescent="0.25">
      <c r="A55" s="10" t="s">
        <v>20</v>
      </c>
      <c r="B55" s="10"/>
      <c r="C55" s="14"/>
      <c r="D55" s="14"/>
      <c r="E55" s="15"/>
      <c r="F55" s="15"/>
      <c r="G55" s="22">
        <f t="shared" si="4"/>
        <v>0</v>
      </c>
      <c r="H55" s="22">
        <f t="shared" si="5"/>
        <v>0</v>
      </c>
      <c r="I55" s="22">
        <f t="shared" si="6"/>
        <v>0</v>
      </c>
      <c r="J55" s="22">
        <f t="shared" si="7"/>
        <v>0</v>
      </c>
      <c r="K55" s="16"/>
    </row>
    <row r="56" spans="1:11" x14ac:dyDescent="0.2">
      <c r="A56" s="10"/>
      <c r="B56" s="10"/>
      <c r="C56" s="10"/>
      <c r="D56" s="10"/>
      <c r="E56" s="17"/>
      <c r="F56" s="17"/>
      <c r="G56" s="22"/>
      <c r="H56" s="22"/>
      <c r="I56" s="22"/>
      <c r="J56" s="22"/>
    </row>
    <row r="57" spans="1:11" x14ac:dyDescent="0.2">
      <c r="A57" s="10"/>
      <c r="B57" s="10" t="s">
        <v>81</v>
      </c>
      <c r="C57" s="10"/>
      <c r="D57" s="10"/>
      <c r="E57" s="10"/>
      <c r="F57" s="10"/>
      <c r="G57" s="22">
        <f>SUM(G49:G55)</f>
        <v>0</v>
      </c>
      <c r="H57" s="22">
        <f>SUM(H49:H55)</f>
        <v>0</v>
      </c>
      <c r="I57" s="22">
        <f>SUM(I49:I55)</f>
        <v>0</v>
      </c>
      <c r="J57" s="22">
        <f>SUM(J49:J55)</f>
        <v>0</v>
      </c>
    </row>
    <row r="59" spans="1:11" x14ac:dyDescent="0.2">
      <c r="A59" s="11" t="s">
        <v>77</v>
      </c>
      <c r="B59" s="11"/>
      <c r="C59" s="11"/>
      <c r="D59" s="11"/>
      <c r="E59" s="11"/>
      <c r="F59" s="10"/>
      <c r="G59" s="10"/>
      <c r="H59" s="10"/>
      <c r="I59" s="10"/>
      <c r="J59" s="10"/>
    </row>
    <row r="60" spans="1:11" x14ac:dyDescent="0.2">
      <c r="A60" s="13"/>
      <c r="B60" s="13"/>
      <c r="C60" s="13" t="s">
        <v>3</v>
      </c>
      <c r="D60" s="13"/>
      <c r="E60" s="13" t="s">
        <v>4</v>
      </c>
      <c r="F60" s="13" t="s">
        <v>5</v>
      </c>
      <c r="G60" s="13" t="s">
        <v>6</v>
      </c>
      <c r="H60" s="13" t="s">
        <v>7</v>
      </c>
      <c r="I60" s="13" t="s">
        <v>6</v>
      </c>
      <c r="J60" s="13" t="s">
        <v>7</v>
      </c>
    </row>
    <row r="61" spans="1:11" x14ac:dyDescent="0.2">
      <c r="A61" s="13" t="s">
        <v>8</v>
      </c>
      <c r="B61" s="13"/>
      <c r="C61" s="13" t="s">
        <v>9</v>
      </c>
      <c r="D61" s="13" t="s">
        <v>10</v>
      </c>
      <c r="E61" s="13" t="s">
        <v>11</v>
      </c>
      <c r="F61" s="13" t="s">
        <v>12</v>
      </c>
      <c r="G61" s="13" t="s">
        <v>13</v>
      </c>
      <c r="H61" s="13" t="s">
        <v>13</v>
      </c>
      <c r="I61" s="13" t="s">
        <v>10</v>
      </c>
      <c r="J61" s="13" t="s">
        <v>10</v>
      </c>
    </row>
    <row r="62" spans="1:11" x14ac:dyDescent="0.2">
      <c r="A62" s="11" t="s">
        <v>85</v>
      </c>
      <c r="B62" s="10"/>
      <c r="C62" s="10"/>
      <c r="D62" s="10"/>
      <c r="E62" s="10"/>
      <c r="F62" s="10"/>
      <c r="G62" s="10"/>
      <c r="H62" s="10"/>
      <c r="I62" s="10"/>
    </row>
    <row r="63" spans="1:11" s="21" customFormat="1" x14ac:dyDescent="0.2">
      <c r="A63" s="19" t="s">
        <v>102</v>
      </c>
      <c r="B63" s="23">
        <v>0.72</v>
      </c>
      <c r="C63" s="23" t="s">
        <v>83</v>
      </c>
      <c r="D63" s="23"/>
      <c r="E63" s="23"/>
      <c r="F63" s="19" t="s">
        <v>102</v>
      </c>
      <c r="G63" s="23">
        <v>0.46</v>
      </c>
      <c r="H63" s="23" t="s">
        <v>84</v>
      </c>
      <c r="I63" s="19"/>
      <c r="J63" s="19"/>
    </row>
    <row r="65" spans="1:11" x14ac:dyDescent="0.2">
      <c r="A65" s="10" t="s">
        <v>21</v>
      </c>
      <c r="B65" s="10"/>
      <c r="C65" s="14"/>
      <c r="D65" s="14"/>
      <c r="E65" s="15"/>
      <c r="F65" s="15"/>
      <c r="G65" s="22">
        <f>($B$63*C65)*(1-(F65/100))</f>
        <v>0</v>
      </c>
      <c r="H65" s="22">
        <f>($G$63*C65)*(1-(F65/100))</f>
        <v>0</v>
      </c>
      <c r="I65" s="22">
        <f>(($B$63*D65)*(1-(F65/100)))/2000</f>
        <v>0</v>
      </c>
      <c r="J65" s="22">
        <f>(($G$63*D65)*(1-(F65/100)))/2000</f>
        <v>0</v>
      </c>
    </row>
    <row r="67" spans="1:11" x14ac:dyDescent="0.2">
      <c r="A67" s="11" t="s">
        <v>86</v>
      </c>
      <c r="B67" s="10"/>
      <c r="C67" s="10"/>
      <c r="D67" s="10"/>
      <c r="E67" s="10"/>
      <c r="F67" s="10"/>
      <c r="G67" s="10"/>
      <c r="H67" s="10"/>
      <c r="I67" s="10"/>
    </row>
    <row r="68" spans="1:11" s="21" customFormat="1" x14ac:dyDescent="0.2">
      <c r="A68" s="19" t="s">
        <v>102</v>
      </c>
      <c r="B68" s="23">
        <v>3.14</v>
      </c>
      <c r="C68" s="23" t="s">
        <v>83</v>
      </c>
      <c r="D68" s="23"/>
      <c r="E68" s="23"/>
      <c r="F68" s="19" t="s">
        <v>102</v>
      </c>
      <c r="G68" s="23">
        <v>1.1000000000000001</v>
      </c>
      <c r="H68" s="23" t="s">
        <v>84</v>
      </c>
      <c r="I68" s="19"/>
      <c r="J68" s="19"/>
    </row>
    <row r="70" spans="1:11" x14ac:dyDescent="0.2">
      <c r="A70" s="10" t="s">
        <v>21</v>
      </c>
      <c r="B70" s="10"/>
      <c r="C70" s="14"/>
      <c r="D70" s="14"/>
      <c r="E70" s="15"/>
      <c r="F70" s="15"/>
      <c r="G70" s="22">
        <f>($B$68*C70)*(1-(F70/100))</f>
        <v>0</v>
      </c>
      <c r="H70" s="22">
        <f>($G$68*C70)*(1-(F70/100))</f>
        <v>0</v>
      </c>
      <c r="I70" s="22">
        <f>(($B$68*D70)*(1-(F70/100)))/2000</f>
        <v>0</v>
      </c>
      <c r="J70" s="22">
        <f>(($G$68*D70)*(1-(F70/100)))/2000</f>
        <v>0</v>
      </c>
    </row>
    <row r="72" spans="1:11" x14ac:dyDescent="0.2">
      <c r="A72" s="11" t="s">
        <v>87</v>
      </c>
      <c r="B72" s="10"/>
      <c r="C72" s="10"/>
      <c r="D72" s="10"/>
      <c r="E72" s="10"/>
      <c r="F72" s="10"/>
      <c r="G72" s="10"/>
      <c r="H72" s="10"/>
      <c r="I72" s="10"/>
    </row>
    <row r="73" spans="1:11" s="21" customFormat="1" x14ac:dyDescent="0.2">
      <c r="A73" s="19" t="s">
        <v>102</v>
      </c>
      <c r="B73" s="23">
        <v>4.7999999999999996E-3</v>
      </c>
      <c r="C73" s="23" t="s">
        <v>83</v>
      </c>
      <c r="D73" s="23"/>
      <c r="E73" s="23"/>
      <c r="F73" s="19" t="s">
        <v>102</v>
      </c>
      <c r="G73" s="23">
        <v>2.8E-3</v>
      </c>
      <c r="H73" s="23" t="s">
        <v>84</v>
      </c>
      <c r="I73" s="19"/>
      <c r="J73" s="19"/>
    </row>
    <row r="75" spans="1:11" x14ac:dyDescent="0.2">
      <c r="A75" s="10" t="s">
        <v>22</v>
      </c>
      <c r="B75" s="10"/>
      <c r="C75" s="14"/>
      <c r="D75" s="14"/>
      <c r="E75" s="15"/>
      <c r="F75" s="15"/>
      <c r="G75" s="22">
        <f>($B$73*C75)*(1-(F75/100))</f>
        <v>0</v>
      </c>
      <c r="H75" s="22">
        <f>($G$73*C75)*(1-(F75/100))</f>
        <v>0</v>
      </c>
      <c r="I75" s="22">
        <f>(($B$73*D75)*(1-(F75/100)))/2000</f>
        <v>0</v>
      </c>
      <c r="J75" s="22">
        <f>(($G$73*D75)*(1-(F75/100)))/2000</f>
        <v>0</v>
      </c>
    </row>
    <row r="76" spans="1:11" ht="15.75" x14ac:dyDescent="0.25">
      <c r="K76" s="16"/>
    </row>
    <row r="77" spans="1:11" x14ac:dyDescent="0.2">
      <c r="A77" s="11" t="s">
        <v>88</v>
      </c>
      <c r="B77" s="10"/>
      <c r="C77" s="10"/>
      <c r="D77" s="10"/>
      <c r="E77" s="10"/>
      <c r="F77" s="10"/>
      <c r="G77" s="10"/>
      <c r="H77" s="10"/>
      <c r="I77" s="10"/>
    </row>
    <row r="78" spans="1:11" s="21" customFormat="1" x14ac:dyDescent="0.2">
      <c r="A78" s="19" t="s">
        <v>102</v>
      </c>
      <c r="B78" s="23">
        <v>0.57199999999999995</v>
      </c>
      <c r="C78" s="23" t="s">
        <v>83</v>
      </c>
      <c r="D78" s="23"/>
      <c r="E78" s="23"/>
      <c r="F78" s="19" t="s">
        <v>102</v>
      </c>
      <c r="G78" s="23">
        <v>0.156</v>
      </c>
      <c r="H78" s="23" t="s">
        <v>84</v>
      </c>
      <c r="I78" s="19"/>
      <c r="J78" s="19"/>
    </row>
    <row r="80" spans="1:11" x14ac:dyDescent="0.2">
      <c r="A80" s="10" t="s">
        <v>23</v>
      </c>
      <c r="B80" s="10"/>
      <c r="C80" s="14"/>
      <c r="D80" s="14"/>
      <c r="E80" s="15"/>
      <c r="F80" s="15"/>
      <c r="G80" s="22">
        <f>($B$78*C80)*(1-(F80/100))</f>
        <v>0</v>
      </c>
      <c r="H80" s="22">
        <f>($G$78*C80)*(1-(F80/100))</f>
        <v>0</v>
      </c>
      <c r="I80" s="22">
        <f>(($B$78*D80)*(1-(F80/100)))/2000</f>
        <v>0</v>
      </c>
      <c r="J80" s="22">
        <f>(($G$78*D80)*(1-(F80/100)))/2000</f>
        <v>0</v>
      </c>
    </row>
    <row r="82" spans="1:10" x14ac:dyDescent="0.2">
      <c r="A82" s="11" t="s">
        <v>89</v>
      </c>
      <c r="B82" s="10"/>
      <c r="C82" s="10"/>
      <c r="D82" s="10"/>
      <c r="E82" s="10"/>
      <c r="F82" s="10"/>
      <c r="G82" s="10"/>
      <c r="H82" s="10"/>
      <c r="I82" s="10"/>
    </row>
    <row r="83" spans="1:10" s="21" customFormat="1" x14ac:dyDescent="0.2">
      <c r="A83" s="19" t="s">
        <v>102</v>
      </c>
      <c r="B83" s="23">
        <v>1.1180000000000001</v>
      </c>
      <c r="C83" s="23" t="s">
        <v>83</v>
      </c>
      <c r="D83" s="23"/>
      <c r="E83" s="23"/>
      <c r="F83" s="19" t="s">
        <v>102</v>
      </c>
      <c r="G83" s="23">
        <v>0.31</v>
      </c>
      <c r="H83" s="23" t="s">
        <v>84</v>
      </c>
      <c r="I83" s="19"/>
      <c r="J83" s="19"/>
    </row>
    <row r="85" spans="1:10" x14ac:dyDescent="0.2">
      <c r="A85" s="10" t="s">
        <v>23</v>
      </c>
      <c r="B85" s="10"/>
      <c r="C85" s="14"/>
      <c r="D85" s="14"/>
      <c r="E85" s="15"/>
      <c r="F85" s="15"/>
      <c r="G85" s="22">
        <f>($B$83*C85)*(1-(F85/100))</f>
        <v>0</v>
      </c>
      <c r="H85" s="22">
        <f>($G$83*C85)*(1-(F85/100))</f>
        <v>0</v>
      </c>
      <c r="I85" s="22">
        <f>(($B$83*D85)*(1-(F85/100)))/2000</f>
        <v>0</v>
      </c>
      <c r="J85" s="22">
        <f>(($G$83*D85)*(1-(F85/100)))/2000</f>
        <v>0</v>
      </c>
    </row>
    <row r="86" spans="1:10" x14ac:dyDescent="0.2">
      <c r="G86" s="21"/>
      <c r="H86" s="21"/>
      <c r="I86" s="21"/>
      <c r="J86" s="21"/>
    </row>
    <row r="87" spans="1:10" x14ac:dyDescent="0.2">
      <c r="A87" s="10"/>
      <c r="B87" s="10" t="s">
        <v>90</v>
      </c>
      <c r="C87" s="10"/>
      <c r="D87" s="10"/>
      <c r="E87" s="10"/>
      <c r="F87" s="10"/>
      <c r="G87" s="22">
        <f>G65+G70+G75+G80+G85</f>
        <v>0</v>
      </c>
      <c r="H87" s="22">
        <f>H65+H70+H75+H80+H85</f>
        <v>0</v>
      </c>
      <c r="I87" s="22">
        <f>I65+I70+I75+I80+I85</f>
        <v>0</v>
      </c>
      <c r="J87" s="22">
        <f>J65+J70+J75+J80+J85</f>
        <v>0</v>
      </c>
    </row>
    <row r="88" spans="1:10" x14ac:dyDescent="0.2">
      <c r="A88" s="10"/>
      <c r="G88" s="21"/>
      <c r="H88" s="21"/>
      <c r="I88" s="21"/>
      <c r="J88" s="21"/>
    </row>
    <row r="89" spans="1:10" x14ac:dyDescent="0.2">
      <c r="A89" s="11" t="s">
        <v>82</v>
      </c>
      <c r="B89" s="10"/>
      <c r="C89" s="10"/>
      <c r="D89" s="10"/>
      <c r="E89" s="17"/>
      <c r="G89" s="24">
        <f>G44+G57+G87</f>
        <v>0</v>
      </c>
      <c r="H89" s="24">
        <f>H44+H57+H87</f>
        <v>0</v>
      </c>
      <c r="I89" s="24">
        <f>I44+I57+I87</f>
        <v>0</v>
      </c>
      <c r="J89" s="24">
        <f>J44+J57+J87</f>
        <v>0</v>
      </c>
    </row>
    <row r="91" spans="1:10" x14ac:dyDescent="0.2">
      <c r="A91" s="11" t="s">
        <v>24</v>
      </c>
      <c r="B91" s="11"/>
      <c r="C91" s="11"/>
      <c r="D91" s="10"/>
      <c r="E91" s="10" t="s">
        <v>25</v>
      </c>
      <c r="F91" s="10"/>
      <c r="G91" s="10"/>
      <c r="H91" s="10"/>
      <c r="I91" s="10"/>
      <c r="J91" s="10"/>
    </row>
    <row r="92" spans="1:1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">
      <c r="A93" s="13" t="s">
        <v>0</v>
      </c>
      <c r="B93" s="13"/>
      <c r="C93" s="13"/>
      <c r="D93" s="13"/>
      <c r="E93" s="13"/>
      <c r="F93" s="13" t="s">
        <v>1</v>
      </c>
      <c r="G93" s="13"/>
      <c r="H93" s="13"/>
      <c r="I93" s="13"/>
      <c r="J93" s="13"/>
    </row>
    <row r="94" spans="1:10" s="21" customFormat="1" x14ac:dyDescent="0.2">
      <c r="A94" s="19" t="s">
        <v>26</v>
      </c>
      <c r="B94" s="19">
        <v>4.9000000000000004</v>
      </c>
      <c r="C94" s="19" t="s">
        <v>27</v>
      </c>
      <c r="D94" s="19"/>
      <c r="E94" s="19"/>
      <c r="F94" s="19" t="s">
        <v>26</v>
      </c>
      <c r="G94" s="19">
        <v>1.5</v>
      </c>
      <c r="H94" s="19" t="s">
        <v>27</v>
      </c>
      <c r="I94" s="19"/>
      <c r="J94" s="19"/>
    </row>
    <row r="95" spans="1:10" s="21" customFormat="1" x14ac:dyDescent="0.2">
      <c r="A95" s="19" t="s">
        <v>28</v>
      </c>
      <c r="B95" s="19">
        <v>10</v>
      </c>
      <c r="C95" s="19" t="s">
        <v>29</v>
      </c>
      <c r="D95" s="19"/>
      <c r="E95" s="19"/>
      <c r="F95" s="19" t="s">
        <v>28</v>
      </c>
      <c r="G95" s="19">
        <f>B95</f>
        <v>10</v>
      </c>
      <c r="H95" s="19" t="s">
        <v>29</v>
      </c>
      <c r="I95" s="19"/>
      <c r="J95" s="19"/>
    </row>
    <row r="96" spans="1:10" s="21" customFormat="1" x14ac:dyDescent="0.2">
      <c r="A96" s="19" t="s">
        <v>103</v>
      </c>
      <c r="B96" s="25">
        <v>0.7</v>
      </c>
      <c r="C96" s="19" t="s">
        <v>104</v>
      </c>
      <c r="D96" s="19"/>
      <c r="E96" s="19"/>
      <c r="F96" s="19" t="s">
        <v>103</v>
      </c>
      <c r="G96" s="25">
        <v>0.9</v>
      </c>
      <c r="H96" s="19" t="s">
        <v>104</v>
      </c>
      <c r="I96" s="19"/>
      <c r="J96" s="19"/>
    </row>
    <row r="97" spans="1:10" s="21" customFormat="1" x14ac:dyDescent="0.2">
      <c r="A97" s="19" t="s">
        <v>105</v>
      </c>
      <c r="B97" s="25">
        <v>0.45</v>
      </c>
      <c r="C97" s="19" t="s">
        <v>104</v>
      </c>
      <c r="D97" s="19"/>
      <c r="E97" s="19"/>
      <c r="F97" s="19" t="s">
        <v>105</v>
      </c>
      <c r="G97" s="25">
        <v>0.45</v>
      </c>
      <c r="H97" s="19" t="s">
        <v>104</v>
      </c>
      <c r="I97" s="19"/>
      <c r="J97" s="19"/>
    </row>
    <row r="98" spans="1:10" ht="15" customHeight="1" x14ac:dyDescent="0.2">
      <c r="A98" s="10" t="s">
        <v>30</v>
      </c>
      <c r="B98" s="14"/>
      <c r="C98" s="10" t="s">
        <v>31</v>
      </c>
      <c r="D98" s="10"/>
      <c r="E98" s="10"/>
      <c r="F98" s="10" t="s">
        <v>30</v>
      </c>
      <c r="G98" s="14"/>
      <c r="H98" s="10" t="s">
        <v>31</v>
      </c>
      <c r="I98" s="10"/>
      <c r="J98" s="10"/>
    </row>
    <row r="99" spans="1:10" ht="15" customHeight="1" x14ac:dyDescent="0.2">
      <c r="A99" s="10" t="s">
        <v>32</v>
      </c>
      <c r="B99" s="14"/>
      <c r="C99" s="10" t="s">
        <v>33</v>
      </c>
      <c r="D99" s="10"/>
      <c r="E99" s="10"/>
      <c r="F99" s="10" t="s">
        <v>32</v>
      </c>
      <c r="G99" s="14"/>
      <c r="H99" s="10" t="s">
        <v>33</v>
      </c>
      <c r="I99" s="10"/>
      <c r="J99" s="10"/>
    </row>
    <row r="100" spans="1:10" x14ac:dyDescent="0.2">
      <c r="A100" s="10" t="s">
        <v>34</v>
      </c>
      <c r="B100" s="14"/>
      <c r="C100" s="10" t="s">
        <v>35</v>
      </c>
      <c r="D100" s="10"/>
      <c r="E100" s="10"/>
      <c r="F100" s="10" t="s">
        <v>34</v>
      </c>
      <c r="G100" s="14"/>
      <c r="H100" s="10" t="s">
        <v>35</v>
      </c>
      <c r="I100" s="10"/>
      <c r="J100" s="10"/>
    </row>
    <row r="101" spans="1:10" s="21" customFormat="1" x14ac:dyDescent="0.2">
      <c r="A101" s="19" t="s">
        <v>36</v>
      </c>
      <c r="B101" s="19">
        <v>150</v>
      </c>
      <c r="C101" s="19" t="s">
        <v>37</v>
      </c>
      <c r="D101" s="19"/>
      <c r="E101" s="19"/>
      <c r="F101" s="19" t="s">
        <v>36</v>
      </c>
      <c r="G101" s="19">
        <f>B101</f>
        <v>150</v>
      </c>
      <c r="H101" s="19" t="s">
        <v>37</v>
      </c>
      <c r="I101" s="19"/>
      <c r="J101" s="19"/>
    </row>
    <row r="102" spans="1:10" s="21" customFormat="1" x14ac:dyDescent="0.2">
      <c r="A102" s="19" t="s">
        <v>2</v>
      </c>
      <c r="B102" s="22">
        <f>B94*((B95/12)^B96)*((B99/3)^B97)</f>
        <v>0</v>
      </c>
      <c r="C102" s="19" t="s">
        <v>38</v>
      </c>
      <c r="D102" s="19"/>
      <c r="E102" s="19"/>
      <c r="F102" s="19" t="s">
        <v>2</v>
      </c>
      <c r="G102" s="22">
        <f>G94*((G95/12)^G96)*((G99/3)^G97)</f>
        <v>0</v>
      </c>
      <c r="H102" s="19" t="s">
        <v>38</v>
      </c>
      <c r="I102" s="19"/>
      <c r="J102" s="19"/>
    </row>
    <row r="103" spans="1:10" x14ac:dyDescent="0.2">
      <c r="A103" s="10" t="s">
        <v>39</v>
      </c>
      <c r="B103" s="18"/>
      <c r="C103" s="10" t="s">
        <v>40</v>
      </c>
      <c r="D103" s="10"/>
      <c r="E103" s="10"/>
      <c r="F103" s="10" t="s">
        <v>39</v>
      </c>
      <c r="G103" s="18"/>
      <c r="H103" s="10" t="s">
        <v>40</v>
      </c>
      <c r="I103" s="10"/>
      <c r="J103" s="10"/>
    </row>
    <row r="104" spans="1:10" x14ac:dyDescent="0.2">
      <c r="A104" s="10" t="s">
        <v>39</v>
      </c>
      <c r="B104" s="18"/>
      <c r="C104" s="10" t="s">
        <v>41</v>
      </c>
      <c r="D104" s="10"/>
      <c r="E104" s="10"/>
      <c r="F104" s="10" t="s">
        <v>39</v>
      </c>
      <c r="G104" s="18"/>
      <c r="H104" s="10" t="s">
        <v>41</v>
      </c>
      <c r="I104" s="10"/>
      <c r="J104" s="10"/>
    </row>
    <row r="105" spans="1:10" x14ac:dyDescent="0.2">
      <c r="A105" s="10" t="s">
        <v>42</v>
      </c>
      <c r="B105" s="14"/>
      <c r="C105" s="10" t="s">
        <v>43</v>
      </c>
      <c r="D105" s="10"/>
      <c r="E105" s="10"/>
      <c r="F105" s="10" t="s">
        <v>42</v>
      </c>
      <c r="G105" s="14"/>
      <c r="H105" s="10" t="s">
        <v>43</v>
      </c>
      <c r="I105" s="10"/>
      <c r="J105" s="10"/>
    </row>
    <row r="106" spans="1:10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s="21" customFormat="1" x14ac:dyDescent="0.2">
      <c r="A107" s="26" t="s">
        <v>44</v>
      </c>
      <c r="B107" s="24">
        <f>(B103*B102)*(1-(B105/100))</f>
        <v>0</v>
      </c>
      <c r="C107" s="26" t="s">
        <v>45</v>
      </c>
      <c r="D107" s="19"/>
      <c r="E107" s="19"/>
      <c r="F107" s="26" t="s">
        <v>44</v>
      </c>
      <c r="G107" s="24">
        <f>(G103*G102)*(1-(G105/100))</f>
        <v>0</v>
      </c>
      <c r="H107" s="26" t="s">
        <v>45</v>
      </c>
      <c r="I107" s="19"/>
      <c r="J107" s="19"/>
    </row>
    <row r="108" spans="1:10" s="21" customFormat="1" x14ac:dyDescent="0.2">
      <c r="A108" s="26" t="s">
        <v>44</v>
      </c>
      <c r="B108" s="24">
        <f>((B104*B102)/2000)*(1-(B105/100))</f>
        <v>0</v>
      </c>
      <c r="C108" s="26" t="s">
        <v>10</v>
      </c>
      <c r="D108" s="19"/>
      <c r="E108" s="19"/>
      <c r="F108" s="26" t="s">
        <v>44</v>
      </c>
      <c r="G108" s="24">
        <f>((G104*G102)/2000)*(1-(G105/100))</f>
        <v>0</v>
      </c>
      <c r="H108" s="26" t="s">
        <v>10</v>
      </c>
      <c r="I108" s="19"/>
      <c r="J108" s="19"/>
    </row>
    <row r="109" spans="1:10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x14ac:dyDescent="0.2">
      <c r="A110" s="11" t="s">
        <v>46</v>
      </c>
      <c r="B110" s="11"/>
      <c r="C110" s="11"/>
      <c r="D110" s="10"/>
      <c r="E110" s="10" t="s">
        <v>25</v>
      </c>
      <c r="F110" s="10"/>
      <c r="G110" s="10"/>
      <c r="H110" s="10"/>
      <c r="I110" s="10"/>
      <c r="J110" s="10"/>
    </row>
    <row r="111" spans="1:10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x14ac:dyDescent="0.2">
      <c r="A112" s="13" t="s">
        <v>0</v>
      </c>
      <c r="B112" s="13"/>
      <c r="C112" s="13"/>
      <c r="D112" s="13"/>
      <c r="E112" s="13"/>
      <c r="F112" s="13" t="s">
        <v>1</v>
      </c>
      <c r="G112" s="13"/>
      <c r="H112" s="13"/>
      <c r="I112" s="13"/>
      <c r="J112" s="13"/>
    </row>
    <row r="113" spans="1:10" s="21" customFormat="1" x14ac:dyDescent="0.2">
      <c r="A113" s="19" t="s">
        <v>26</v>
      </c>
      <c r="B113" s="19">
        <v>8.2000000000000003E-2</v>
      </c>
      <c r="C113" s="19" t="s">
        <v>47</v>
      </c>
      <c r="D113" s="19"/>
      <c r="E113" s="19"/>
      <c r="F113" s="19" t="s">
        <v>26</v>
      </c>
      <c r="G113" s="19">
        <v>1.6E-2</v>
      </c>
      <c r="H113" s="19" t="s">
        <v>27</v>
      </c>
      <c r="I113" s="19"/>
      <c r="J113" s="19"/>
    </row>
    <row r="114" spans="1:10" x14ac:dyDescent="0.2">
      <c r="A114" s="10" t="s">
        <v>48</v>
      </c>
      <c r="B114" s="14">
        <v>70</v>
      </c>
      <c r="C114" s="10" t="s">
        <v>49</v>
      </c>
      <c r="D114" s="10"/>
      <c r="E114" s="10"/>
      <c r="F114" s="10" t="s">
        <v>28</v>
      </c>
      <c r="G114" s="14">
        <f>B114</f>
        <v>70</v>
      </c>
      <c r="H114" s="10" t="s">
        <v>29</v>
      </c>
      <c r="I114" s="10"/>
      <c r="J114" s="10"/>
    </row>
    <row r="115" spans="1:10" x14ac:dyDescent="0.2">
      <c r="A115" s="10" t="s">
        <v>32</v>
      </c>
      <c r="B115" s="14"/>
      <c r="C115" s="10" t="s">
        <v>33</v>
      </c>
      <c r="D115" s="10"/>
      <c r="E115" s="10"/>
      <c r="F115" s="10" t="s">
        <v>32</v>
      </c>
      <c r="G115" s="14"/>
      <c r="H115" s="10" t="s">
        <v>33</v>
      </c>
      <c r="I115" s="10"/>
      <c r="J115" s="10"/>
    </row>
    <row r="116" spans="1:10" x14ac:dyDescent="0.2">
      <c r="A116" s="10" t="s">
        <v>106</v>
      </c>
      <c r="B116" s="14"/>
      <c r="C116" s="10" t="s">
        <v>107</v>
      </c>
      <c r="D116" s="10"/>
      <c r="E116" s="10"/>
      <c r="F116" s="10" t="s">
        <v>106</v>
      </c>
      <c r="G116" s="14"/>
      <c r="H116" s="10" t="s">
        <v>107</v>
      </c>
      <c r="I116" s="10"/>
      <c r="J116" s="10"/>
    </row>
    <row r="117" spans="1:10" s="21" customFormat="1" x14ac:dyDescent="0.2">
      <c r="A117" s="19" t="s">
        <v>109</v>
      </c>
      <c r="B117" s="25">
        <v>4.6999999999999999E-4</v>
      </c>
      <c r="C117" s="19" t="s">
        <v>110</v>
      </c>
      <c r="D117" s="19"/>
      <c r="E117" s="19"/>
      <c r="F117" s="19" t="s">
        <v>109</v>
      </c>
      <c r="G117" s="25">
        <v>4.6999999999999999E-4</v>
      </c>
      <c r="H117" s="19" t="s">
        <v>110</v>
      </c>
      <c r="I117" s="19"/>
      <c r="J117" s="19"/>
    </row>
    <row r="118" spans="1:10" s="21" customFormat="1" x14ac:dyDescent="0.2">
      <c r="A118" s="19" t="s">
        <v>61</v>
      </c>
      <c r="B118" s="25">
        <v>365</v>
      </c>
      <c r="C118" s="19" t="s">
        <v>108</v>
      </c>
      <c r="D118" s="19"/>
      <c r="E118" s="19"/>
      <c r="F118" s="19" t="s">
        <v>61</v>
      </c>
      <c r="G118" s="25">
        <v>365</v>
      </c>
      <c r="H118" s="19" t="s">
        <v>108</v>
      </c>
      <c r="I118" s="19"/>
      <c r="J118" s="19"/>
    </row>
    <row r="119" spans="1:10" s="21" customFormat="1" x14ac:dyDescent="0.2">
      <c r="A119" s="19" t="s">
        <v>2</v>
      </c>
      <c r="B119" s="22">
        <f>B113*((B114/2)^0.65)*((B115/3)^1.5)-B117</f>
        <v>-4.6999999999999999E-4</v>
      </c>
      <c r="C119" s="19" t="s">
        <v>38</v>
      </c>
      <c r="D119" s="19"/>
      <c r="E119" s="19"/>
      <c r="F119" s="19" t="s">
        <v>2</v>
      </c>
      <c r="G119" s="22">
        <f>G113*((G114/2)^0.65)*((G115/3)^1.5)-G117</f>
        <v>-4.6999999999999999E-4</v>
      </c>
      <c r="H119" s="19" t="s">
        <v>38</v>
      </c>
      <c r="I119" s="19"/>
      <c r="J119" s="19"/>
    </row>
    <row r="120" spans="1:10" x14ac:dyDescent="0.2">
      <c r="A120" s="10" t="s">
        <v>39</v>
      </c>
      <c r="B120" s="18"/>
      <c r="C120" s="10" t="s">
        <v>40</v>
      </c>
      <c r="D120" s="10"/>
      <c r="E120" s="10"/>
      <c r="F120" s="10" t="s">
        <v>39</v>
      </c>
      <c r="G120" s="18"/>
      <c r="H120" s="10" t="s">
        <v>40</v>
      </c>
      <c r="I120" s="10"/>
      <c r="J120" s="10"/>
    </row>
    <row r="121" spans="1:10" x14ac:dyDescent="0.2">
      <c r="A121" s="10" t="s">
        <v>39</v>
      </c>
      <c r="B121" s="18"/>
      <c r="C121" s="10" t="s">
        <v>41</v>
      </c>
      <c r="D121" s="10"/>
      <c r="E121" s="10"/>
      <c r="F121" s="10" t="s">
        <v>39</v>
      </c>
      <c r="G121" s="18"/>
      <c r="H121" s="10" t="s">
        <v>41</v>
      </c>
      <c r="I121" s="10"/>
      <c r="J121" s="10"/>
    </row>
    <row r="122" spans="1:10" x14ac:dyDescent="0.2">
      <c r="A122" s="10" t="s">
        <v>42</v>
      </c>
      <c r="B122" s="14">
        <v>0</v>
      </c>
      <c r="C122" s="10" t="s">
        <v>43</v>
      </c>
      <c r="D122" s="10"/>
      <c r="E122" s="10"/>
      <c r="F122" s="10" t="s">
        <v>42</v>
      </c>
      <c r="G122" s="14">
        <f>B122</f>
        <v>0</v>
      </c>
      <c r="H122" s="10" t="s">
        <v>43</v>
      </c>
      <c r="I122" s="10"/>
      <c r="J122" s="10"/>
    </row>
    <row r="123" spans="1:10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s="21" customFormat="1" x14ac:dyDescent="0.2">
      <c r="A124" s="26" t="s">
        <v>44</v>
      </c>
      <c r="B124" s="24">
        <f>(B120*B119)*(1-(B122/100))</f>
        <v>0</v>
      </c>
      <c r="C124" s="26" t="s">
        <v>45</v>
      </c>
      <c r="D124" s="19"/>
      <c r="E124" s="19"/>
      <c r="F124" s="26" t="s">
        <v>44</v>
      </c>
      <c r="G124" s="24">
        <f>(G120*G119)*(1-(G122/100))</f>
        <v>0</v>
      </c>
      <c r="H124" s="26" t="s">
        <v>45</v>
      </c>
      <c r="I124" s="19"/>
      <c r="J124" s="19"/>
    </row>
    <row r="125" spans="1:10" s="21" customFormat="1" x14ac:dyDescent="0.2">
      <c r="A125" s="26" t="s">
        <v>44</v>
      </c>
      <c r="B125" s="24">
        <f>((B121*B119)/2000)*(1-(B122/100))</f>
        <v>0</v>
      </c>
      <c r="C125" s="26" t="s">
        <v>10</v>
      </c>
      <c r="D125" s="19"/>
      <c r="E125" s="19"/>
      <c r="F125" s="26" t="s">
        <v>44</v>
      </c>
      <c r="G125" s="24">
        <f>((G121*G119)/2000)*(1-(G122/100))</f>
        <v>0</v>
      </c>
      <c r="H125" s="26" t="s">
        <v>10</v>
      </c>
      <c r="I125" s="19"/>
      <c r="J125" s="19"/>
    </row>
    <row r="127" spans="1:10" x14ac:dyDescent="0.2">
      <c r="A127" s="11" t="s">
        <v>50</v>
      </c>
      <c r="B127" s="11"/>
      <c r="C127" s="11"/>
      <c r="D127" s="10"/>
      <c r="E127" s="10"/>
      <c r="F127" s="10"/>
      <c r="G127" s="10"/>
      <c r="H127" s="10"/>
      <c r="I127" s="10"/>
      <c r="J127" s="10"/>
    </row>
    <row r="128" spans="1:10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x14ac:dyDescent="0.2">
      <c r="A129" s="13" t="s">
        <v>0</v>
      </c>
      <c r="B129" s="13"/>
      <c r="C129" s="13"/>
      <c r="D129" s="13"/>
      <c r="E129" s="13"/>
      <c r="F129" s="13" t="s">
        <v>1</v>
      </c>
      <c r="G129" s="13"/>
      <c r="H129" s="13"/>
      <c r="I129" s="13"/>
      <c r="J129" s="13"/>
    </row>
    <row r="130" spans="1:10" s="21" customFormat="1" x14ac:dyDescent="0.2">
      <c r="A130" s="19" t="s">
        <v>26</v>
      </c>
      <c r="B130" s="19">
        <v>4.9000000000000004</v>
      </c>
      <c r="C130" s="19" t="s">
        <v>27</v>
      </c>
      <c r="D130" s="19"/>
      <c r="E130" s="19"/>
      <c r="F130" s="19" t="s">
        <v>26</v>
      </c>
      <c r="G130" s="19">
        <v>1.5</v>
      </c>
      <c r="H130" s="19" t="s">
        <v>27</v>
      </c>
      <c r="I130" s="19"/>
      <c r="J130" s="19"/>
    </row>
    <row r="131" spans="1:10" s="21" customFormat="1" x14ac:dyDescent="0.2">
      <c r="A131" s="19" t="s">
        <v>28</v>
      </c>
      <c r="B131" s="19">
        <v>10</v>
      </c>
      <c r="C131" s="19" t="s">
        <v>29</v>
      </c>
      <c r="D131" s="19"/>
      <c r="E131" s="19"/>
      <c r="F131" s="19" t="s">
        <v>28</v>
      </c>
      <c r="G131" s="19">
        <f>B131</f>
        <v>10</v>
      </c>
      <c r="H131" s="19" t="s">
        <v>29</v>
      </c>
      <c r="I131" s="19"/>
      <c r="J131" s="19"/>
    </row>
    <row r="132" spans="1:10" s="21" customFormat="1" x14ac:dyDescent="0.2">
      <c r="A132" s="19" t="s">
        <v>103</v>
      </c>
      <c r="B132" s="25">
        <v>0.7</v>
      </c>
      <c r="C132" s="19" t="s">
        <v>104</v>
      </c>
      <c r="D132" s="19"/>
      <c r="E132" s="19"/>
      <c r="F132" s="19" t="s">
        <v>103</v>
      </c>
      <c r="G132" s="25">
        <v>0.9</v>
      </c>
      <c r="H132" s="19" t="s">
        <v>104</v>
      </c>
      <c r="I132" s="19"/>
      <c r="J132" s="19"/>
    </row>
    <row r="133" spans="1:10" s="21" customFormat="1" x14ac:dyDescent="0.2">
      <c r="A133" s="19" t="s">
        <v>105</v>
      </c>
      <c r="B133" s="25">
        <v>0.45</v>
      </c>
      <c r="C133" s="19" t="s">
        <v>104</v>
      </c>
      <c r="D133" s="19"/>
      <c r="E133" s="19"/>
      <c r="F133" s="19" t="s">
        <v>105</v>
      </c>
      <c r="G133" s="25">
        <v>0.45</v>
      </c>
      <c r="H133" s="19" t="s">
        <v>104</v>
      </c>
      <c r="I133" s="19"/>
      <c r="J133" s="19"/>
    </row>
    <row r="134" spans="1:10" x14ac:dyDescent="0.2">
      <c r="A134" s="10" t="s">
        <v>30</v>
      </c>
      <c r="B134" s="14"/>
      <c r="C134" s="10" t="s">
        <v>31</v>
      </c>
      <c r="D134" s="10"/>
      <c r="E134" s="10"/>
      <c r="F134" s="10" t="s">
        <v>30</v>
      </c>
      <c r="G134" s="14"/>
      <c r="H134" s="10" t="s">
        <v>31</v>
      </c>
      <c r="I134" s="10"/>
      <c r="J134" s="10"/>
    </row>
    <row r="135" spans="1:10" x14ac:dyDescent="0.2">
      <c r="A135" s="10" t="s">
        <v>32</v>
      </c>
      <c r="B135" s="14"/>
      <c r="C135" s="10" t="s">
        <v>33</v>
      </c>
      <c r="D135" s="10"/>
      <c r="E135" s="10"/>
      <c r="F135" s="10" t="s">
        <v>32</v>
      </c>
      <c r="G135" s="14"/>
      <c r="H135" s="10" t="s">
        <v>33</v>
      </c>
      <c r="I135" s="10"/>
      <c r="J135" s="10"/>
    </row>
    <row r="136" spans="1:10" x14ac:dyDescent="0.2">
      <c r="A136" s="10" t="s">
        <v>34</v>
      </c>
      <c r="B136" s="14"/>
      <c r="C136" s="10" t="s">
        <v>35</v>
      </c>
      <c r="D136" s="10"/>
      <c r="E136" s="10"/>
      <c r="F136" s="10" t="s">
        <v>34</v>
      </c>
      <c r="G136" s="14"/>
      <c r="H136" s="10" t="s">
        <v>35</v>
      </c>
      <c r="I136" s="10"/>
      <c r="J136" s="10"/>
    </row>
    <row r="137" spans="1:10" s="21" customFormat="1" x14ac:dyDescent="0.2">
      <c r="A137" s="19" t="s">
        <v>36</v>
      </c>
      <c r="B137" s="19">
        <v>150</v>
      </c>
      <c r="C137" s="19" t="s">
        <v>37</v>
      </c>
      <c r="D137" s="19"/>
      <c r="E137" s="19"/>
      <c r="F137" s="19" t="s">
        <v>36</v>
      </c>
      <c r="G137" s="19">
        <f>B137</f>
        <v>150</v>
      </c>
      <c r="H137" s="19" t="s">
        <v>37</v>
      </c>
      <c r="I137" s="19"/>
      <c r="J137" s="19"/>
    </row>
    <row r="138" spans="1:10" s="21" customFormat="1" x14ac:dyDescent="0.2">
      <c r="A138" s="19" t="s">
        <v>2</v>
      </c>
      <c r="B138" s="22">
        <f>B130*((B131/12)^B132)*((B135/3)^B133)</f>
        <v>0</v>
      </c>
      <c r="C138" s="19" t="s">
        <v>38</v>
      </c>
      <c r="D138" s="19"/>
      <c r="E138" s="19"/>
      <c r="F138" s="19" t="s">
        <v>2</v>
      </c>
      <c r="G138" s="22">
        <f>G130*((G131/12)^G132)*((G135/3)^G133)</f>
        <v>0</v>
      </c>
      <c r="H138" s="19" t="s">
        <v>38</v>
      </c>
      <c r="I138" s="19"/>
      <c r="J138" s="19"/>
    </row>
    <row r="139" spans="1:10" x14ac:dyDescent="0.2">
      <c r="A139" s="10" t="s">
        <v>39</v>
      </c>
      <c r="B139" s="18"/>
      <c r="C139" s="10" t="s">
        <v>40</v>
      </c>
      <c r="D139" s="10"/>
      <c r="E139" s="10"/>
      <c r="F139" s="10" t="s">
        <v>39</v>
      </c>
      <c r="G139" s="18"/>
      <c r="H139" s="10" t="s">
        <v>40</v>
      </c>
      <c r="I139" s="10"/>
      <c r="J139" s="10"/>
    </row>
    <row r="140" spans="1:10" x14ac:dyDescent="0.2">
      <c r="A140" s="10" t="s">
        <v>39</v>
      </c>
      <c r="B140" s="18"/>
      <c r="C140" s="10" t="s">
        <v>41</v>
      </c>
      <c r="D140" s="10"/>
      <c r="E140" s="10"/>
      <c r="F140" s="10" t="s">
        <v>39</v>
      </c>
      <c r="G140" s="18"/>
      <c r="H140" s="10" t="s">
        <v>41</v>
      </c>
      <c r="I140" s="10"/>
      <c r="J140" s="10"/>
    </row>
    <row r="141" spans="1:10" x14ac:dyDescent="0.2">
      <c r="A141" s="10" t="s">
        <v>42</v>
      </c>
      <c r="B141" s="14"/>
      <c r="C141" s="10" t="s">
        <v>43</v>
      </c>
      <c r="D141" s="10"/>
      <c r="E141" s="10"/>
      <c r="F141" s="10" t="s">
        <v>42</v>
      </c>
      <c r="G141" s="14"/>
      <c r="H141" s="10" t="s">
        <v>43</v>
      </c>
      <c r="I141" s="10"/>
      <c r="J141" s="10"/>
    </row>
    <row r="142" spans="1:10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s="21" customFormat="1" x14ac:dyDescent="0.2">
      <c r="A143" s="26" t="s">
        <v>44</v>
      </c>
      <c r="B143" s="24">
        <f>(B138*B139)*(1-(B141/100))</f>
        <v>0</v>
      </c>
      <c r="C143" s="26" t="s">
        <v>45</v>
      </c>
      <c r="D143" s="19"/>
      <c r="E143" s="19"/>
      <c r="F143" s="26" t="s">
        <v>44</v>
      </c>
      <c r="G143" s="24">
        <f>(G138*G139)*(1-(G141/100))</f>
        <v>0</v>
      </c>
      <c r="H143" s="26" t="s">
        <v>45</v>
      </c>
      <c r="I143" s="19"/>
      <c r="J143" s="19"/>
    </row>
    <row r="144" spans="1:10" s="21" customFormat="1" x14ac:dyDescent="0.2">
      <c r="A144" s="26" t="s">
        <v>44</v>
      </c>
      <c r="B144" s="24">
        <f>((B140*B138)/2000)*(1-(B141/100))</f>
        <v>0</v>
      </c>
      <c r="C144" s="26" t="s">
        <v>10</v>
      </c>
      <c r="D144" s="19"/>
      <c r="E144" s="19"/>
      <c r="F144" s="26" t="s">
        <v>44</v>
      </c>
      <c r="G144" s="24">
        <f>((G140*G138)/2000)*(1-(G141/100))</f>
        <v>0</v>
      </c>
      <c r="H144" s="26" t="s">
        <v>10</v>
      </c>
      <c r="I144" s="19"/>
      <c r="J144" s="19"/>
    </row>
    <row r="145" spans="1:10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x14ac:dyDescent="0.2">
      <c r="A146" s="11" t="s">
        <v>51</v>
      </c>
      <c r="B146" s="11"/>
      <c r="C146" s="11"/>
      <c r="D146" s="10"/>
      <c r="E146" s="10"/>
      <c r="F146" s="10"/>
      <c r="G146" s="10"/>
      <c r="H146" s="10"/>
      <c r="I146" s="10"/>
      <c r="J146" s="10"/>
    </row>
    <row r="147" spans="1:10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x14ac:dyDescent="0.2">
      <c r="A148" s="13" t="s">
        <v>0</v>
      </c>
      <c r="B148" s="13"/>
      <c r="C148" s="13"/>
      <c r="D148" s="13"/>
      <c r="E148" s="13"/>
      <c r="F148" s="13" t="s">
        <v>1</v>
      </c>
      <c r="G148" s="13"/>
      <c r="H148" s="13"/>
      <c r="I148" s="13"/>
      <c r="J148" s="13"/>
    </row>
    <row r="149" spans="1:10" s="21" customFormat="1" x14ac:dyDescent="0.2">
      <c r="A149" s="19" t="s">
        <v>26</v>
      </c>
      <c r="B149" s="19">
        <v>8.2000000000000003E-2</v>
      </c>
      <c r="C149" s="19" t="s">
        <v>47</v>
      </c>
      <c r="D149" s="19"/>
      <c r="E149" s="19"/>
      <c r="F149" s="19" t="s">
        <v>26</v>
      </c>
      <c r="G149" s="19">
        <v>1.6E-2</v>
      </c>
      <c r="H149" s="19" t="s">
        <v>27</v>
      </c>
      <c r="I149" s="19"/>
      <c r="J149" s="19"/>
    </row>
    <row r="150" spans="1:10" x14ac:dyDescent="0.2">
      <c r="A150" s="10" t="s">
        <v>48</v>
      </c>
      <c r="B150" s="14">
        <v>70</v>
      </c>
      <c r="C150" s="10" t="s">
        <v>49</v>
      </c>
      <c r="D150" s="10"/>
      <c r="E150" s="10"/>
      <c r="F150" s="10" t="s">
        <v>28</v>
      </c>
      <c r="G150" s="14">
        <f>B150</f>
        <v>70</v>
      </c>
      <c r="H150" s="10" t="s">
        <v>29</v>
      </c>
      <c r="I150" s="10"/>
      <c r="J150" s="10"/>
    </row>
    <row r="151" spans="1:10" x14ac:dyDescent="0.2">
      <c r="A151" s="10" t="s">
        <v>32</v>
      </c>
      <c r="B151" s="14"/>
      <c r="C151" s="10" t="s">
        <v>33</v>
      </c>
      <c r="D151" s="10"/>
      <c r="E151" s="10"/>
      <c r="F151" s="10" t="s">
        <v>32</v>
      </c>
      <c r="G151" s="14"/>
      <c r="H151" s="10" t="s">
        <v>33</v>
      </c>
      <c r="I151" s="10"/>
      <c r="J151" s="10"/>
    </row>
    <row r="152" spans="1:10" x14ac:dyDescent="0.2">
      <c r="A152" s="10" t="s">
        <v>106</v>
      </c>
      <c r="B152" s="14"/>
      <c r="C152" s="10" t="s">
        <v>107</v>
      </c>
      <c r="D152" s="10"/>
      <c r="E152" s="10"/>
      <c r="F152" s="10" t="s">
        <v>106</v>
      </c>
      <c r="G152" s="14"/>
      <c r="H152" s="10" t="s">
        <v>107</v>
      </c>
      <c r="I152" s="10"/>
      <c r="J152" s="10"/>
    </row>
    <row r="153" spans="1:10" s="21" customFormat="1" x14ac:dyDescent="0.2">
      <c r="A153" s="19" t="s">
        <v>109</v>
      </c>
      <c r="B153" s="25">
        <v>4.6999999999999999E-4</v>
      </c>
      <c r="C153" s="19" t="s">
        <v>110</v>
      </c>
      <c r="D153" s="19"/>
      <c r="E153" s="19"/>
      <c r="F153" s="19" t="s">
        <v>109</v>
      </c>
      <c r="G153" s="25">
        <v>4.6999999999999999E-4</v>
      </c>
      <c r="H153" s="19" t="s">
        <v>110</v>
      </c>
      <c r="I153" s="19"/>
      <c r="J153" s="19"/>
    </row>
    <row r="154" spans="1:10" s="21" customFormat="1" x14ac:dyDescent="0.2">
      <c r="A154" s="19" t="s">
        <v>61</v>
      </c>
      <c r="B154" s="25">
        <v>365</v>
      </c>
      <c r="C154" s="19" t="s">
        <v>108</v>
      </c>
      <c r="D154" s="19"/>
      <c r="E154" s="19"/>
      <c r="F154" s="19" t="s">
        <v>61</v>
      </c>
      <c r="G154" s="25">
        <v>365</v>
      </c>
      <c r="H154" s="19" t="s">
        <v>108</v>
      </c>
      <c r="I154" s="19"/>
      <c r="J154" s="19"/>
    </row>
    <row r="155" spans="1:10" s="21" customFormat="1" x14ac:dyDescent="0.2">
      <c r="A155" s="19" t="s">
        <v>2</v>
      </c>
      <c r="B155" s="22">
        <f>B149*((B150/2)^0.65)*((B151/3)^1.5)-B153</f>
        <v>-4.6999999999999999E-4</v>
      </c>
      <c r="C155" s="19" t="s">
        <v>38</v>
      </c>
      <c r="D155" s="19"/>
      <c r="E155" s="19"/>
      <c r="F155" s="19" t="s">
        <v>2</v>
      </c>
      <c r="G155" s="22">
        <f>G149*((G150/2)^0.65)*((G151/3)^1.5)-G153</f>
        <v>-4.6999999999999999E-4</v>
      </c>
      <c r="H155" s="19" t="s">
        <v>38</v>
      </c>
      <c r="I155" s="19"/>
      <c r="J155" s="19"/>
    </row>
    <row r="156" spans="1:10" x14ac:dyDescent="0.2">
      <c r="A156" s="10" t="s">
        <v>39</v>
      </c>
      <c r="B156" s="18"/>
      <c r="C156" s="10" t="s">
        <v>40</v>
      </c>
      <c r="D156" s="10"/>
      <c r="E156" s="10"/>
      <c r="F156" s="10" t="s">
        <v>39</v>
      </c>
      <c r="G156" s="18"/>
      <c r="H156" s="10" t="s">
        <v>40</v>
      </c>
      <c r="I156" s="10"/>
      <c r="J156" s="10"/>
    </row>
    <row r="157" spans="1:10" x14ac:dyDescent="0.2">
      <c r="A157" s="10" t="s">
        <v>39</v>
      </c>
      <c r="B157" s="18"/>
      <c r="C157" s="10" t="s">
        <v>41</v>
      </c>
      <c r="D157" s="10"/>
      <c r="E157" s="10"/>
      <c r="F157" s="10" t="s">
        <v>39</v>
      </c>
      <c r="G157" s="18"/>
      <c r="H157" s="10" t="s">
        <v>41</v>
      </c>
      <c r="I157" s="10"/>
      <c r="J157" s="10"/>
    </row>
    <row r="158" spans="1:10" x14ac:dyDescent="0.2">
      <c r="A158" s="10" t="s">
        <v>42</v>
      </c>
      <c r="B158" s="14">
        <v>0</v>
      </c>
      <c r="C158" s="10" t="s">
        <v>43</v>
      </c>
      <c r="D158" s="10"/>
      <c r="E158" s="10"/>
      <c r="F158" s="10" t="s">
        <v>42</v>
      </c>
      <c r="G158" s="14">
        <f>B158</f>
        <v>0</v>
      </c>
      <c r="H158" s="10" t="s">
        <v>43</v>
      </c>
      <c r="I158" s="10"/>
      <c r="J158" s="10"/>
    </row>
    <row r="159" spans="1:10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s="21" customFormat="1" x14ac:dyDescent="0.2">
      <c r="A160" s="26" t="s">
        <v>44</v>
      </c>
      <c r="B160" s="24">
        <f>(B155*B156)*(1-(B158/100))</f>
        <v>0</v>
      </c>
      <c r="C160" s="26" t="s">
        <v>45</v>
      </c>
      <c r="D160" s="19"/>
      <c r="E160" s="19"/>
      <c r="F160" s="26" t="s">
        <v>44</v>
      </c>
      <c r="G160" s="24">
        <f>(G155*G156)*(1-(G158/100))</f>
        <v>0</v>
      </c>
      <c r="H160" s="26" t="s">
        <v>45</v>
      </c>
      <c r="I160" s="19"/>
      <c r="J160" s="19"/>
    </row>
    <row r="161" spans="1:10" s="21" customFormat="1" x14ac:dyDescent="0.2">
      <c r="A161" s="26" t="s">
        <v>44</v>
      </c>
      <c r="B161" s="24">
        <f>((B157*B155)/2000)*(1-(B158/100))</f>
        <v>0</v>
      </c>
      <c r="C161" s="26" t="s">
        <v>10</v>
      </c>
      <c r="D161" s="19"/>
      <c r="E161" s="19"/>
      <c r="F161" s="26" t="s">
        <v>44</v>
      </c>
      <c r="G161" s="24">
        <f>((G157*G155)/2000)*(1-(G158/100))</f>
        <v>0</v>
      </c>
      <c r="H161" s="26" t="s">
        <v>10</v>
      </c>
      <c r="I161" s="19"/>
      <c r="J161" s="19"/>
    </row>
    <row r="163" spans="1:10" x14ac:dyDescent="0.2">
      <c r="A163" s="11" t="s">
        <v>52</v>
      </c>
      <c r="B163" s="11"/>
      <c r="C163" s="11"/>
      <c r="D163" s="10"/>
      <c r="E163" s="10"/>
      <c r="F163" s="10"/>
      <c r="G163" s="10"/>
      <c r="H163" s="10"/>
      <c r="I163" s="10"/>
      <c r="J163" s="10"/>
    </row>
    <row r="164" spans="1:10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x14ac:dyDescent="0.2">
      <c r="A165" s="13" t="s">
        <v>0</v>
      </c>
      <c r="B165" s="13"/>
      <c r="C165" s="13"/>
      <c r="D165" s="13"/>
      <c r="E165" s="13"/>
      <c r="F165" s="13" t="s">
        <v>1</v>
      </c>
      <c r="G165" s="13"/>
      <c r="H165" s="13"/>
      <c r="I165" s="13"/>
      <c r="J165" s="13"/>
    </row>
    <row r="166" spans="1:10" s="21" customFormat="1" x14ac:dyDescent="0.2">
      <c r="A166" s="19" t="s">
        <v>26</v>
      </c>
      <c r="B166" s="19">
        <v>4.9000000000000004</v>
      </c>
      <c r="C166" s="19" t="s">
        <v>27</v>
      </c>
      <c r="D166" s="19"/>
      <c r="E166" s="19"/>
      <c r="F166" s="19" t="s">
        <v>26</v>
      </c>
      <c r="G166" s="19">
        <v>1.5</v>
      </c>
      <c r="H166" s="19" t="s">
        <v>27</v>
      </c>
      <c r="I166" s="19"/>
      <c r="J166" s="19"/>
    </row>
    <row r="167" spans="1:10" s="21" customFormat="1" x14ac:dyDescent="0.2">
      <c r="A167" s="19" t="s">
        <v>28</v>
      </c>
      <c r="B167" s="19">
        <v>10</v>
      </c>
      <c r="C167" s="19" t="s">
        <v>29</v>
      </c>
      <c r="D167" s="19"/>
      <c r="E167" s="19"/>
      <c r="F167" s="19" t="s">
        <v>28</v>
      </c>
      <c r="G167" s="19">
        <f>B167</f>
        <v>10</v>
      </c>
      <c r="H167" s="19" t="s">
        <v>29</v>
      </c>
      <c r="I167" s="19"/>
      <c r="J167" s="19"/>
    </row>
    <row r="168" spans="1:10" s="21" customFormat="1" x14ac:dyDescent="0.2">
      <c r="A168" s="19" t="s">
        <v>103</v>
      </c>
      <c r="B168" s="25">
        <v>0.7</v>
      </c>
      <c r="C168" s="19" t="s">
        <v>104</v>
      </c>
      <c r="D168" s="19"/>
      <c r="E168" s="19"/>
      <c r="F168" s="19" t="s">
        <v>103</v>
      </c>
      <c r="G168" s="25">
        <v>0.9</v>
      </c>
      <c r="H168" s="19" t="s">
        <v>104</v>
      </c>
      <c r="I168" s="19"/>
      <c r="J168" s="19"/>
    </row>
    <row r="169" spans="1:10" s="21" customFormat="1" x14ac:dyDescent="0.2">
      <c r="A169" s="19" t="s">
        <v>105</v>
      </c>
      <c r="B169" s="25">
        <v>0.45</v>
      </c>
      <c r="C169" s="19" t="s">
        <v>104</v>
      </c>
      <c r="D169" s="19"/>
      <c r="E169" s="19"/>
      <c r="F169" s="19" t="s">
        <v>105</v>
      </c>
      <c r="G169" s="25">
        <v>0.45</v>
      </c>
      <c r="H169" s="19" t="s">
        <v>104</v>
      </c>
      <c r="I169" s="19"/>
      <c r="J169" s="19"/>
    </row>
    <row r="170" spans="1:10" x14ac:dyDescent="0.2">
      <c r="A170" s="10" t="s">
        <v>30</v>
      </c>
      <c r="B170" s="14"/>
      <c r="C170" s="10" t="s">
        <v>31</v>
      </c>
      <c r="D170" s="10"/>
      <c r="E170" s="10"/>
      <c r="F170" s="10" t="s">
        <v>30</v>
      </c>
      <c r="G170" s="14"/>
      <c r="H170" s="10" t="s">
        <v>31</v>
      </c>
      <c r="I170" s="10"/>
      <c r="J170" s="10"/>
    </row>
    <row r="171" spans="1:10" x14ac:dyDescent="0.2">
      <c r="A171" s="10" t="s">
        <v>32</v>
      </c>
      <c r="B171" s="14"/>
      <c r="C171" s="10" t="s">
        <v>33</v>
      </c>
      <c r="D171" s="10"/>
      <c r="E171" s="10"/>
      <c r="F171" s="10" t="s">
        <v>32</v>
      </c>
      <c r="G171" s="14"/>
      <c r="H171" s="10" t="s">
        <v>33</v>
      </c>
      <c r="I171" s="10"/>
      <c r="J171" s="10"/>
    </row>
    <row r="172" spans="1:10" x14ac:dyDescent="0.2">
      <c r="A172" s="10" t="s">
        <v>34</v>
      </c>
      <c r="B172" s="14"/>
      <c r="C172" s="10" t="s">
        <v>35</v>
      </c>
      <c r="D172" s="10"/>
      <c r="E172" s="10"/>
      <c r="F172" s="10" t="s">
        <v>34</v>
      </c>
      <c r="G172" s="14"/>
      <c r="H172" s="10" t="s">
        <v>35</v>
      </c>
      <c r="I172" s="10"/>
      <c r="J172" s="10"/>
    </row>
    <row r="173" spans="1:10" s="21" customFormat="1" x14ac:dyDescent="0.2">
      <c r="A173" s="19" t="s">
        <v>36</v>
      </c>
      <c r="B173" s="19">
        <v>150</v>
      </c>
      <c r="C173" s="19" t="s">
        <v>37</v>
      </c>
      <c r="D173" s="19"/>
      <c r="E173" s="19"/>
      <c r="F173" s="19" t="s">
        <v>36</v>
      </c>
      <c r="G173" s="19">
        <f>B173</f>
        <v>150</v>
      </c>
      <c r="H173" s="19" t="s">
        <v>37</v>
      </c>
      <c r="I173" s="19"/>
      <c r="J173" s="19"/>
    </row>
    <row r="174" spans="1:10" s="21" customFormat="1" x14ac:dyDescent="0.2">
      <c r="A174" s="19" t="s">
        <v>2</v>
      </c>
      <c r="B174" s="22">
        <f>B166*((B167/12)^B168)*((B171/3)^B169)</f>
        <v>0</v>
      </c>
      <c r="C174" s="19" t="s">
        <v>38</v>
      </c>
      <c r="D174" s="19"/>
      <c r="E174" s="19"/>
      <c r="F174" s="19" t="s">
        <v>2</v>
      </c>
      <c r="G174" s="22">
        <f>G166*((G167/12)^G168)*((G171/3)^G169)</f>
        <v>0</v>
      </c>
      <c r="H174" s="19" t="s">
        <v>38</v>
      </c>
      <c r="I174" s="19"/>
      <c r="J174" s="19"/>
    </row>
    <row r="175" spans="1:10" x14ac:dyDescent="0.2">
      <c r="A175" s="10" t="s">
        <v>39</v>
      </c>
      <c r="B175" s="18"/>
      <c r="C175" s="10" t="s">
        <v>40</v>
      </c>
      <c r="D175" s="10"/>
      <c r="E175" s="10"/>
      <c r="F175" s="10" t="s">
        <v>39</v>
      </c>
      <c r="G175" s="18"/>
      <c r="H175" s="10" t="s">
        <v>40</v>
      </c>
      <c r="I175" s="10"/>
      <c r="J175" s="10"/>
    </row>
    <row r="176" spans="1:10" x14ac:dyDescent="0.2">
      <c r="A176" s="10" t="s">
        <v>39</v>
      </c>
      <c r="B176" s="18"/>
      <c r="C176" s="10" t="s">
        <v>41</v>
      </c>
      <c r="D176" s="10"/>
      <c r="E176" s="10"/>
      <c r="F176" s="10" t="s">
        <v>39</v>
      </c>
      <c r="G176" s="18"/>
      <c r="H176" s="10" t="s">
        <v>41</v>
      </c>
      <c r="I176" s="10"/>
      <c r="J176" s="10"/>
    </row>
    <row r="177" spans="1:10" x14ac:dyDescent="0.2">
      <c r="A177" s="10" t="s">
        <v>42</v>
      </c>
      <c r="B177" s="14"/>
      <c r="C177" s="10" t="s">
        <v>43</v>
      </c>
      <c r="D177" s="10"/>
      <c r="E177" s="10"/>
      <c r="F177" s="10" t="s">
        <v>42</v>
      </c>
      <c r="G177" s="14"/>
      <c r="H177" s="10" t="s">
        <v>43</v>
      </c>
      <c r="I177" s="10"/>
      <c r="J177" s="10"/>
    </row>
    <row r="178" spans="1:10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s="21" customFormat="1" x14ac:dyDescent="0.2">
      <c r="A179" s="26" t="s">
        <v>44</v>
      </c>
      <c r="B179" s="24">
        <f>(B174*B175)*(1-(B177/100))</f>
        <v>0</v>
      </c>
      <c r="C179" s="26" t="s">
        <v>45</v>
      </c>
      <c r="D179" s="19"/>
      <c r="E179" s="19"/>
      <c r="F179" s="26" t="s">
        <v>44</v>
      </c>
      <c r="G179" s="24">
        <f>(G174*G175)*(1-(G177/100))</f>
        <v>0</v>
      </c>
      <c r="H179" s="26" t="s">
        <v>45</v>
      </c>
      <c r="I179" s="19"/>
      <c r="J179" s="19"/>
    </row>
    <row r="180" spans="1:10" s="21" customFormat="1" x14ac:dyDescent="0.2">
      <c r="A180" s="26" t="s">
        <v>44</v>
      </c>
      <c r="B180" s="24">
        <f>((B174*B176)/2000)*(1-(B177/100))</f>
        <v>0</v>
      </c>
      <c r="C180" s="26" t="s">
        <v>10</v>
      </c>
      <c r="D180" s="19"/>
      <c r="E180" s="19"/>
      <c r="F180" s="26" t="s">
        <v>44</v>
      </c>
      <c r="G180" s="24">
        <f>((G174*G176)/2000)*(1-(G177/100))</f>
        <v>0</v>
      </c>
      <c r="H180" s="26" t="s">
        <v>10</v>
      </c>
      <c r="I180" s="19"/>
      <c r="J180" s="19"/>
    </row>
    <row r="181" spans="1:10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x14ac:dyDescent="0.2">
      <c r="A182" s="11" t="s">
        <v>53</v>
      </c>
      <c r="B182" s="11"/>
      <c r="C182" s="11"/>
      <c r="D182" s="10"/>
      <c r="E182" s="10"/>
      <c r="F182" s="10"/>
      <c r="G182" s="10"/>
      <c r="H182" s="10"/>
      <c r="I182" s="10"/>
      <c r="J182" s="10"/>
    </row>
    <row r="183" spans="1:10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x14ac:dyDescent="0.2">
      <c r="A184" s="13" t="s">
        <v>0</v>
      </c>
      <c r="B184" s="13"/>
      <c r="C184" s="13"/>
      <c r="D184" s="13"/>
      <c r="E184" s="13"/>
      <c r="F184" s="13" t="s">
        <v>1</v>
      </c>
      <c r="G184" s="13"/>
      <c r="H184" s="13"/>
      <c r="I184" s="13"/>
      <c r="J184" s="13"/>
    </row>
    <row r="185" spans="1:10" s="21" customFormat="1" x14ac:dyDescent="0.2">
      <c r="A185" s="19" t="s">
        <v>26</v>
      </c>
      <c r="B185" s="19">
        <v>8.2000000000000003E-2</v>
      </c>
      <c r="C185" s="19" t="s">
        <v>47</v>
      </c>
      <c r="D185" s="19"/>
      <c r="E185" s="19"/>
      <c r="F185" s="19" t="s">
        <v>26</v>
      </c>
      <c r="G185" s="19">
        <v>1.6E-2</v>
      </c>
      <c r="H185" s="19" t="s">
        <v>27</v>
      </c>
      <c r="I185" s="19"/>
      <c r="J185" s="19"/>
    </row>
    <row r="186" spans="1:10" x14ac:dyDescent="0.2">
      <c r="A186" s="10" t="s">
        <v>48</v>
      </c>
      <c r="B186" s="14">
        <v>70</v>
      </c>
      <c r="C186" s="10" t="s">
        <v>49</v>
      </c>
      <c r="D186" s="10"/>
      <c r="E186" s="10"/>
      <c r="F186" s="10" t="s">
        <v>28</v>
      </c>
      <c r="G186" s="14">
        <f>B186</f>
        <v>70</v>
      </c>
      <c r="H186" s="10" t="s">
        <v>29</v>
      </c>
      <c r="I186" s="10"/>
      <c r="J186" s="10"/>
    </row>
    <row r="187" spans="1:10" x14ac:dyDescent="0.2">
      <c r="A187" s="10" t="s">
        <v>32</v>
      </c>
      <c r="B187" s="14"/>
      <c r="C187" s="10" t="s">
        <v>33</v>
      </c>
      <c r="D187" s="10"/>
      <c r="E187" s="10"/>
      <c r="F187" s="10" t="s">
        <v>32</v>
      </c>
      <c r="G187" s="14"/>
      <c r="H187" s="10" t="s">
        <v>33</v>
      </c>
      <c r="I187" s="10"/>
      <c r="J187" s="10"/>
    </row>
    <row r="188" spans="1:10" x14ac:dyDescent="0.2">
      <c r="A188" s="10" t="s">
        <v>106</v>
      </c>
      <c r="B188" s="14"/>
      <c r="C188" s="10" t="s">
        <v>107</v>
      </c>
      <c r="D188" s="10"/>
      <c r="E188" s="10"/>
      <c r="F188" s="10" t="s">
        <v>106</v>
      </c>
      <c r="G188" s="14"/>
      <c r="H188" s="10" t="s">
        <v>107</v>
      </c>
      <c r="I188" s="10"/>
      <c r="J188" s="10"/>
    </row>
    <row r="189" spans="1:10" s="21" customFormat="1" x14ac:dyDescent="0.2">
      <c r="A189" s="19" t="s">
        <v>109</v>
      </c>
      <c r="B189" s="25">
        <v>4.6999999999999999E-4</v>
      </c>
      <c r="C189" s="19" t="s">
        <v>110</v>
      </c>
      <c r="D189" s="19"/>
      <c r="E189" s="19"/>
      <c r="F189" s="19" t="s">
        <v>109</v>
      </c>
      <c r="G189" s="25">
        <v>4.6999999999999999E-4</v>
      </c>
      <c r="H189" s="19" t="s">
        <v>110</v>
      </c>
      <c r="I189" s="19"/>
      <c r="J189" s="19"/>
    </row>
    <row r="190" spans="1:10" s="21" customFormat="1" x14ac:dyDescent="0.2">
      <c r="A190" s="19" t="s">
        <v>61</v>
      </c>
      <c r="B190" s="25">
        <v>365</v>
      </c>
      <c r="C190" s="19" t="s">
        <v>108</v>
      </c>
      <c r="D190" s="19"/>
      <c r="E190" s="19"/>
      <c r="F190" s="19" t="s">
        <v>61</v>
      </c>
      <c r="G190" s="25">
        <v>365</v>
      </c>
      <c r="H190" s="19" t="s">
        <v>108</v>
      </c>
      <c r="I190" s="19"/>
      <c r="J190" s="19"/>
    </row>
    <row r="191" spans="1:10" s="21" customFormat="1" x14ac:dyDescent="0.2">
      <c r="A191" s="19" t="s">
        <v>2</v>
      </c>
      <c r="B191" s="22">
        <f>B185*((B186/2)^0.65)*((B187/3)^1.5)-B189</f>
        <v>-4.6999999999999999E-4</v>
      </c>
      <c r="C191" s="19" t="s">
        <v>38</v>
      </c>
      <c r="D191" s="19"/>
      <c r="E191" s="19"/>
      <c r="F191" s="19" t="s">
        <v>2</v>
      </c>
      <c r="G191" s="22">
        <f>G185*((G186/2)^0.65)*((G187/3)^1.5)-G189</f>
        <v>-4.6999999999999999E-4</v>
      </c>
      <c r="H191" s="19" t="s">
        <v>38</v>
      </c>
      <c r="I191" s="19"/>
      <c r="J191" s="19"/>
    </row>
    <row r="192" spans="1:10" x14ac:dyDescent="0.2">
      <c r="A192" s="10" t="s">
        <v>39</v>
      </c>
      <c r="B192" s="18"/>
      <c r="C192" s="10" t="s">
        <v>40</v>
      </c>
      <c r="D192" s="10"/>
      <c r="E192" s="10"/>
      <c r="F192" s="10" t="s">
        <v>39</v>
      </c>
      <c r="G192" s="18"/>
      <c r="H192" s="10" t="s">
        <v>40</v>
      </c>
      <c r="I192" s="10"/>
      <c r="J192" s="10"/>
    </row>
    <row r="193" spans="1:10" x14ac:dyDescent="0.2">
      <c r="A193" s="10" t="s">
        <v>39</v>
      </c>
      <c r="B193" s="18"/>
      <c r="C193" s="10" t="s">
        <v>41</v>
      </c>
      <c r="D193" s="10"/>
      <c r="E193" s="10"/>
      <c r="F193" s="10" t="s">
        <v>39</v>
      </c>
      <c r="G193" s="18"/>
      <c r="H193" s="10" t="s">
        <v>41</v>
      </c>
      <c r="I193" s="10"/>
      <c r="J193" s="10"/>
    </row>
    <row r="194" spans="1:10" x14ac:dyDescent="0.2">
      <c r="A194" s="10" t="s">
        <v>42</v>
      </c>
      <c r="B194" s="14">
        <v>0</v>
      </c>
      <c r="C194" s="10" t="s">
        <v>43</v>
      </c>
      <c r="D194" s="10"/>
      <c r="E194" s="10"/>
      <c r="F194" s="10" t="s">
        <v>42</v>
      </c>
      <c r="G194" s="14">
        <f>B194</f>
        <v>0</v>
      </c>
      <c r="H194" s="10" t="s">
        <v>43</v>
      </c>
      <c r="I194" s="10"/>
      <c r="J194" s="10"/>
    </row>
    <row r="195" spans="1:10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s="21" customFormat="1" x14ac:dyDescent="0.2">
      <c r="A196" s="26" t="s">
        <v>44</v>
      </c>
      <c r="B196" s="24">
        <f>(B191*B192)*(1-(B194/100))</f>
        <v>0</v>
      </c>
      <c r="C196" s="26" t="s">
        <v>45</v>
      </c>
      <c r="D196" s="19"/>
      <c r="E196" s="19"/>
      <c r="F196" s="26" t="s">
        <v>44</v>
      </c>
      <c r="G196" s="24">
        <f>(G191*G192)*(1-(G194/100))</f>
        <v>0</v>
      </c>
      <c r="H196" s="26" t="s">
        <v>45</v>
      </c>
      <c r="I196" s="19"/>
      <c r="J196" s="19"/>
    </row>
    <row r="197" spans="1:10" s="21" customFormat="1" x14ac:dyDescent="0.2">
      <c r="A197" s="26" t="s">
        <v>44</v>
      </c>
      <c r="B197" s="24">
        <f>((B193*B191)/2000)*(1-(B194/100))</f>
        <v>0</v>
      </c>
      <c r="C197" s="26" t="s">
        <v>10</v>
      </c>
      <c r="D197" s="19"/>
      <c r="E197" s="19"/>
      <c r="F197" s="26" t="s">
        <v>44</v>
      </c>
      <c r="G197" s="24">
        <f>((G193*G191)/2000)*(1-(G194/100))</f>
        <v>0</v>
      </c>
      <c r="H197" s="26" t="s">
        <v>10</v>
      </c>
      <c r="I197" s="19"/>
      <c r="J197" s="19"/>
    </row>
    <row r="199" spans="1:10" x14ac:dyDescent="0.2">
      <c r="A199" s="11" t="s">
        <v>54</v>
      </c>
      <c r="B199" s="11"/>
      <c r="C199" s="11"/>
      <c r="D199" s="10"/>
      <c r="E199" s="10"/>
      <c r="F199" s="10"/>
      <c r="G199" s="10"/>
      <c r="H199" s="10"/>
      <c r="I199" s="10"/>
      <c r="J199" s="10"/>
    </row>
    <row r="200" spans="1:10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x14ac:dyDescent="0.2">
      <c r="A201" s="13" t="s">
        <v>0</v>
      </c>
      <c r="B201" s="13"/>
      <c r="C201" s="13"/>
      <c r="D201" s="13"/>
      <c r="E201" s="13"/>
      <c r="F201" s="13" t="s">
        <v>1</v>
      </c>
      <c r="G201" s="13"/>
      <c r="H201" s="13"/>
      <c r="I201" s="13"/>
      <c r="J201" s="13"/>
    </row>
    <row r="202" spans="1:10" s="21" customFormat="1" x14ac:dyDescent="0.2">
      <c r="A202" s="19" t="s">
        <v>26</v>
      </c>
      <c r="B202" s="19">
        <v>4.9000000000000004</v>
      </c>
      <c r="C202" s="19" t="s">
        <v>27</v>
      </c>
      <c r="D202" s="19"/>
      <c r="E202" s="19"/>
      <c r="F202" s="19" t="s">
        <v>26</v>
      </c>
      <c r="G202" s="19">
        <v>1.5</v>
      </c>
      <c r="H202" s="19" t="s">
        <v>27</v>
      </c>
      <c r="I202" s="19"/>
      <c r="J202" s="19"/>
    </row>
    <row r="203" spans="1:10" s="21" customFormat="1" x14ac:dyDescent="0.2">
      <c r="A203" s="19" t="s">
        <v>28</v>
      </c>
      <c r="B203" s="19">
        <v>10</v>
      </c>
      <c r="C203" s="19" t="s">
        <v>29</v>
      </c>
      <c r="D203" s="19"/>
      <c r="E203" s="19"/>
      <c r="F203" s="19" t="s">
        <v>28</v>
      </c>
      <c r="G203" s="19">
        <f>B203</f>
        <v>10</v>
      </c>
      <c r="H203" s="19" t="s">
        <v>29</v>
      </c>
      <c r="I203" s="19"/>
      <c r="J203" s="19"/>
    </row>
    <row r="204" spans="1:10" s="21" customFormat="1" x14ac:dyDescent="0.2">
      <c r="A204" s="19" t="s">
        <v>103</v>
      </c>
      <c r="B204" s="25">
        <v>0.7</v>
      </c>
      <c r="C204" s="19" t="s">
        <v>104</v>
      </c>
      <c r="D204" s="19"/>
      <c r="E204" s="19"/>
      <c r="F204" s="19" t="s">
        <v>103</v>
      </c>
      <c r="G204" s="25">
        <v>0.9</v>
      </c>
      <c r="H204" s="19" t="s">
        <v>104</v>
      </c>
      <c r="I204" s="19"/>
      <c r="J204" s="19"/>
    </row>
    <row r="205" spans="1:10" s="21" customFormat="1" x14ac:dyDescent="0.2">
      <c r="A205" s="19" t="s">
        <v>105</v>
      </c>
      <c r="B205" s="25">
        <v>0.45</v>
      </c>
      <c r="C205" s="19" t="s">
        <v>104</v>
      </c>
      <c r="D205" s="19"/>
      <c r="E205" s="19"/>
      <c r="F205" s="19" t="s">
        <v>105</v>
      </c>
      <c r="G205" s="25">
        <v>0.45</v>
      </c>
      <c r="H205" s="19" t="s">
        <v>104</v>
      </c>
      <c r="I205" s="19"/>
      <c r="J205" s="19"/>
    </row>
    <row r="206" spans="1:10" x14ac:dyDescent="0.2">
      <c r="A206" s="10" t="s">
        <v>30</v>
      </c>
      <c r="B206" s="14"/>
      <c r="C206" s="10" t="s">
        <v>31</v>
      </c>
      <c r="D206" s="10"/>
      <c r="E206" s="10"/>
      <c r="F206" s="10" t="s">
        <v>30</v>
      </c>
      <c r="G206" s="14"/>
      <c r="H206" s="10" t="s">
        <v>31</v>
      </c>
      <c r="I206" s="10"/>
      <c r="J206" s="10"/>
    </row>
    <row r="207" spans="1:10" x14ac:dyDescent="0.2">
      <c r="A207" s="10" t="s">
        <v>32</v>
      </c>
      <c r="B207" s="14"/>
      <c r="C207" s="10" t="s">
        <v>33</v>
      </c>
      <c r="D207" s="10"/>
      <c r="E207" s="10"/>
      <c r="F207" s="10" t="s">
        <v>32</v>
      </c>
      <c r="G207" s="14"/>
      <c r="H207" s="10" t="s">
        <v>33</v>
      </c>
      <c r="I207" s="10"/>
      <c r="J207" s="10"/>
    </row>
    <row r="208" spans="1:10" x14ac:dyDescent="0.2">
      <c r="A208" s="10" t="s">
        <v>34</v>
      </c>
      <c r="B208" s="14"/>
      <c r="C208" s="10" t="s">
        <v>35</v>
      </c>
      <c r="D208" s="10"/>
      <c r="E208" s="10"/>
      <c r="F208" s="10" t="s">
        <v>34</v>
      </c>
      <c r="G208" s="14"/>
      <c r="H208" s="10" t="s">
        <v>35</v>
      </c>
      <c r="I208" s="10"/>
      <c r="J208" s="10"/>
    </row>
    <row r="209" spans="1:10" s="21" customFormat="1" x14ac:dyDescent="0.2">
      <c r="A209" s="19" t="s">
        <v>36</v>
      </c>
      <c r="B209" s="19">
        <v>150</v>
      </c>
      <c r="C209" s="19" t="s">
        <v>37</v>
      </c>
      <c r="D209" s="19"/>
      <c r="E209" s="19"/>
      <c r="F209" s="19" t="s">
        <v>36</v>
      </c>
      <c r="G209" s="19">
        <f>B209</f>
        <v>150</v>
      </c>
      <c r="H209" s="19" t="s">
        <v>37</v>
      </c>
      <c r="I209" s="19"/>
      <c r="J209" s="19"/>
    </row>
    <row r="210" spans="1:10" s="21" customFormat="1" x14ac:dyDescent="0.2">
      <c r="A210" s="19" t="s">
        <v>2</v>
      </c>
      <c r="B210" s="22">
        <f>B202*((B203/12)^B204)*((B207/3)^B205)</f>
        <v>0</v>
      </c>
      <c r="C210" s="19" t="s">
        <v>38</v>
      </c>
      <c r="D210" s="19"/>
      <c r="E210" s="19"/>
      <c r="F210" s="19" t="s">
        <v>2</v>
      </c>
      <c r="G210" s="22">
        <f>G202*((G203/12)^G204)*((G207/3)^G205)</f>
        <v>0</v>
      </c>
      <c r="H210" s="19" t="s">
        <v>38</v>
      </c>
      <c r="I210" s="19"/>
      <c r="J210" s="19"/>
    </row>
    <row r="211" spans="1:10" x14ac:dyDescent="0.2">
      <c r="A211" s="10" t="s">
        <v>39</v>
      </c>
      <c r="B211" s="18"/>
      <c r="C211" s="10" t="s">
        <v>40</v>
      </c>
      <c r="D211" s="10"/>
      <c r="E211" s="10"/>
      <c r="F211" s="10" t="s">
        <v>39</v>
      </c>
      <c r="G211" s="18"/>
      <c r="H211" s="10" t="s">
        <v>40</v>
      </c>
      <c r="I211" s="10"/>
      <c r="J211" s="10"/>
    </row>
    <row r="212" spans="1:10" x14ac:dyDescent="0.2">
      <c r="A212" s="10" t="s">
        <v>39</v>
      </c>
      <c r="B212" s="18"/>
      <c r="C212" s="10" t="s">
        <v>41</v>
      </c>
      <c r="D212" s="10"/>
      <c r="E212" s="10"/>
      <c r="F212" s="10" t="s">
        <v>39</v>
      </c>
      <c r="G212" s="18"/>
      <c r="H212" s="10" t="s">
        <v>41</v>
      </c>
      <c r="I212" s="10"/>
      <c r="J212" s="10"/>
    </row>
    <row r="213" spans="1:10" x14ac:dyDescent="0.2">
      <c r="A213" s="10" t="s">
        <v>42</v>
      </c>
      <c r="B213" s="14"/>
      <c r="C213" s="10" t="s">
        <v>43</v>
      </c>
      <c r="D213" s="10"/>
      <c r="E213" s="10"/>
      <c r="F213" s="10" t="s">
        <v>42</v>
      </c>
      <c r="G213" s="14"/>
      <c r="H213" s="10" t="s">
        <v>43</v>
      </c>
      <c r="I213" s="10"/>
      <c r="J213" s="10"/>
    </row>
    <row r="214" spans="1:10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s="21" customFormat="1" x14ac:dyDescent="0.2">
      <c r="A215" s="26" t="s">
        <v>44</v>
      </c>
      <c r="B215" s="24">
        <f>(B210*B211)*(1-(B213/100))</f>
        <v>0</v>
      </c>
      <c r="C215" s="26" t="s">
        <v>45</v>
      </c>
      <c r="D215" s="19"/>
      <c r="E215" s="19"/>
      <c r="F215" s="26" t="s">
        <v>44</v>
      </c>
      <c r="G215" s="24">
        <f>(G210*G211)*(1-(G213/100))</f>
        <v>0</v>
      </c>
      <c r="H215" s="26" t="s">
        <v>45</v>
      </c>
      <c r="I215" s="19"/>
      <c r="J215" s="19"/>
    </row>
    <row r="216" spans="1:10" s="21" customFormat="1" x14ac:dyDescent="0.2">
      <c r="A216" s="26" t="s">
        <v>44</v>
      </c>
      <c r="B216" s="24">
        <f>((B210*B212)/2000)*(1-(B213/100))</f>
        <v>0</v>
      </c>
      <c r="C216" s="26" t="s">
        <v>10</v>
      </c>
      <c r="D216" s="19"/>
      <c r="E216" s="19"/>
      <c r="F216" s="26" t="s">
        <v>44</v>
      </c>
      <c r="G216" s="24">
        <f>((G210*G212)/2000)*(1-(G213/100))</f>
        <v>0</v>
      </c>
      <c r="H216" s="26" t="s">
        <v>10</v>
      </c>
      <c r="I216" s="19"/>
      <c r="J216" s="19"/>
    </row>
    <row r="227" spans="1:11" x14ac:dyDescent="0.2">
      <c r="K227" s="10"/>
    </row>
    <row r="228" spans="1:11" x14ac:dyDescent="0.2">
      <c r="K228" s="10"/>
    </row>
    <row r="229" spans="1:11" x14ac:dyDescent="0.2">
      <c r="A229" s="11" t="s">
        <v>55</v>
      </c>
      <c r="B229" s="11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x14ac:dyDescent="0.2">
      <c r="A231" s="13" t="s">
        <v>0</v>
      </c>
      <c r="B231" s="13"/>
      <c r="C231" s="13"/>
      <c r="D231" s="13"/>
      <c r="E231" s="13"/>
      <c r="F231" s="13" t="s">
        <v>1</v>
      </c>
      <c r="G231" s="13"/>
      <c r="H231" s="13"/>
      <c r="I231" s="13"/>
      <c r="J231" s="13"/>
      <c r="K231" s="10"/>
    </row>
    <row r="232" spans="1:11" s="21" customFormat="1" x14ac:dyDescent="0.2">
      <c r="A232" s="19" t="s">
        <v>28</v>
      </c>
      <c r="B232" s="19">
        <v>30</v>
      </c>
      <c r="C232" s="19" t="s">
        <v>56</v>
      </c>
      <c r="D232" s="19"/>
      <c r="E232" s="19"/>
      <c r="F232" s="19" t="s">
        <v>28</v>
      </c>
      <c r="G232" s="19">
        <f>B232</f>
        <v>30</v>
      </c>
      <c r="H232" s="19" t="s">
        <v>56</v>
      </c>
      <c r="I232" s="19"/>
      <c r="J232" s="19"/>
      <c r="K232" s="19"/>
    </row>
    <row r="233" spans="1:11" s="21" customFormat="1" x14ac:dyDescent="0.2">
      <c r="A233" s="19" t="s">
        <v>36</v>
      </c>
      <c r="B233" s="19">
        <v>150</v>
      </c>
      <c r="C233" s="19" t="s">
        <v>37</v>
      </c>
      <c r="D233" s="19"/>
      <c r="E233" s="19"/>
      <c r="F233" s="19" t="s">
        <v>36</v>
      </c>
      <c r="G233" s="19">
        <f>B233</f>
        <v>150</v>
      </c>
      <c r="H233" s="19" t="s">
        <v>37</v>
      </c>
      <c r="I233" s="19"/>
      <c r="J233" s="19"/>
      <c r="K233" s="19"/>
    </row>
    <row r="234" spans="1:11" x14ac:dyDescent="0.2">
      <c r="A234" s="10" t="s">
        <v>57</v>
      </c>
      <c r="B234" s="14"/>
      <c r="C234" s="10" t="s">
        <v>58</v>
      </c>
      <c r="D234" s="10"/>
      <c r="E234" s="10"/>
      <c r="F234" s="10" t="s">
        <v>57</v>
      </c>
      <c r="G234" s="14"/>
      <c r="H234" s="10" t="s">
        <v>58</v>
      </c>
      <c r="I234" s="10"/>
      <c r="J234" s="10"/>
      <c r="K234" s="10"/>
    </row>
    <row r="235" spans="1:11" x14ac:dyDescent="0.2">
      <c r="A235" s="10" t="s">
        <v>59</v>
      </c>
      <c r="B235" s="18"/>
      <c r="C235" s="10" t="s">
        <v>60</v>
      </c>
      <c r="D235" s="10"/>
      <c r="E235" s="10"/>
      <c r="F235" s="10" t="s">
        <v>59</v>
      </c>
      <c r="G235" s="18"/>
      <c r="H235" s="10" t="s">
        <v>60</v>
      </c>
      <c r="I235" s="10"/>
      <c r="J235" s="10"/>
      <c r="K235" s="10"/>
    </row>
    <row r="236" spans="1:11" x14ac:dyDescent="0.2">
      <c r="A236" s="10" t="s">
        <v>61</v>
      </c>
      <c r="B236" s="14"/>
      <c r="C236" s="10" t="s">
        <v>62</v>
      </c>
      <c r="D236" s="10"/>
      <c r="E236" s="10"/>
      <c r="F236" s="10" t="s">
        <v>61</v>
      </c>
      <c r="G236" s="14"/>
      <c r="H236" s="10" t="s">
        <v>62</v>
      </c>
      <c r="I236" s="10"/>
      <c r="J236" s="10"/>
      <c r="K236" s="10"/>
    </row>
    <row r="237" spans="1:11" x14ac:dyDescent="0.2">
      <c r="A237" s="10" t="s">
        <v>42</v>
      </c>
      <c r="B237" s="14"/>
      <c r="C237" s="10" t="s">
        <v>63</v>
      </c>
      <c r="D237" s="10"/>
      <c r="E237" s="10"/>
      <c r="F237" s="10" t="s">
        <v>42</v>
      </c>
      <c r="G237" s="14"/>
      <c r="H237" s="10" t="s">
        <v>63</v>
      </c>
      <c r="I237" s="10"/>
      <c r="J237" s="10"/>
      <c r="K237" s="10"/>
    </row>
    <row r="238" spans="1:1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0"/>
    </row>
    <row r="239" spans="1:11" s="21" customFormat="1" x14ac:dyDescent="0.2">
      <c r="A239" s="26" t="s">
        <v>44</v>
      </c>
      <c r="B239" s="24">
        <f>1.7*(B232/1.5)*((365-B233)/235)*(B234/15)*B235*B236*(1-B237/100)/24</f>
        <v>0</v>
      </c>
      <c r="C239" s="26" t="s">
        <v>45</v>
      </c>
      <c r="D239" s="19"/>
      <c r="E239" s="19"/>
      <c r="F239" s="26" t="s">
        <v>44</v>
      </c>
      <c r="G239" s="24">
        <f>1.7*(G232/1.5)*((365-G233)/235)*(G234/15)*G235*G236*(1-B237/100)/24*0.47</f>
        <v>0</v>
      </c>
      <c r="H239" s="26" t="s">
        <v>45</v>
      </c>
      <c r="I239" s="19"/>
      <c r="J239" s="19"/>
      <c r="K239" s="19"/>
    </row>
    <row r="240" spans="1:11" s="21" customFormat="1" x14ac:dyDescent="0.2">
      <c r="A240" s="26" t="s">
        <v>44</v>
      </c>
      <c r="B240" s="24">
        <f>1.7*(B232/1.5)*((365-B233)/235)*(B234/15)*B235*B236*(1-B237/100)/2000*365</f>
        <v>0</v>
      </c>
      <c r="C240" s="26" t="s">
        <v>10</v>
      </c>
      <c r="D240" s="19"/>
      <c r="E240" s="19"/>
      <c r="F240" s="26" t="s">
        <v>44</v>
      </c>
      <c r="G240" s="24">
        <f>1.7*(G232/1.5)*((365-G233)/235)*(G234/15)*G235*G236*(1-B237/100)/2000*365*0.47</f>
        <v>0</v>
      </c>
      <c r="H240" s="26" t="s">
        <v>10</v>
      </c>
      <c r="I240" s="19"/>
      <c r="J240" s="19"/>
      <c r="K240" s="19"/>
    </row>
    <row r="241" spans="1:1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x14ac:dyDescent="0.2">
      <c r="A243" s="11" t="s">
        <v>64</v>
      </c>
      <c r="B243" s="11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x14ac:dyDescent="0.2">
      <c r="A245" s="13" t="s">
        <v>0</v>
      </c>
      <c r="B245" s="13"/>
      <c r="C245" s="13"/>
      <c r="D245" s="13"/>
      <c r="E245" s="13"/>
      <c r="F245" s="13" t="s">
        <v>1</v>
      </c>
      <c r="G245" s="13"/>
      <c r="H245" s="13"/>
      <c r="I245" s="13"/>
      <c r="J245" s="13"/>
      <c r="K245" s="10"/>
    </row>
    <row r="246" spans="1:11" s="21" customFormat="1" x14ac:dyDescent="0.2">
      <c r="A246" s="19" t="s">
        <v>28</v>
      </c>
      <c r="B246" s="19">
        <v>10</v>
      </c>
      <c r="C246" s="19" t="s">
        <v>56</v>
      </c>
      <c r="D246" s="19"/>
      <c r="E246" s="19"/>
      <c r="F246" s="19" t="s">
        <v>28</v>
      </c>
      <c r="G246" s="19">
        <f>B246</f>
        <v>10</v>
      </c>
      <c r="H246" s="19" t="s">
        <v>56</v>
      </c>
      <c r="I246" s="19"/>
      <c r="J246" s="19"/>
      <c r="K246" s="19"/>
    </row>
    <row r="247" spans="1:11" s="21" customFormat="1" x14ac:dyDescent="0.2">
      <c r="A247" s="19" t="s">
        <v>36</v>
      </c>
      <c r="B247" s="19">
        <v>150</v>
      </c>
      <c r="C247" s="19" t="s">
        <v>37</v>
      </c>
      <c r="D247" s="19"/>
      <c r="E247" s="19"/>
      <c r="F247" s="19" t="s">
        <v>36</v>
      </c>
      <c r="G247" s="19">
        <f>B247</f>
        <v>150</v>
      </c>
      <c r="H247" s="19" t="s">
        <v>37</v>
      </c>
      <c r="I247" s="19"/>
      <c r="J247" s="19"/>
      <c r="K247" s="19"/>
    </row>
    <row r="248" spans="1:11" x14ac:dyDescent="0.2">
      <c r="A248" s="10" t="s">
        <v>57</v>
      </c>
      <c r="B248" s="14"/>
      <c r="C248" s="10" t="s">
        <v>58</v>
      </c>
      <c r="D248" s="10"/>
      <c r="E248" s="10"/>
      <c r="F248" s="10" t="s">
        <v>57</v>
      </c>
      <c r="G248" s="14"/>
      <c r="H248" s="10" t="s">
        <v>58</v>
      </c>
      <c r="I248" s="10"/>
      <c r="J248" s="10"/>
      <c r="K248" s="10"/>
    </row>
    <row r="249" spans="1:11" x14ac:dyDescent="0.2">
      <c r="A249" s="10" t="s">
        <v>59</v>
      </c>
      <c r="B249" s="18"/>
      <c r="C249" s="10" t="s">
        <v>60</v>
      </c>
      <c r="D249" s="10"/>
      <c r="E249" s="10"/>
      <c r="F249" s="10" t="s">
        <v>59</v>
      </c>
      <c r="G249" s="18"/>
      <c r="H249" s="10" t="s">
        <v>60</v>
      </c>
      <c r="I249" s="10"/>
      <c r="J249" s="10"/>
      <c r="K249" s="10"/>
    </row>
    <row r="250" spans="1:11" x14ac:dyDescent="0.2">
      <c r="A250" s="10" t="s">
        <v>61</v>
      </c>
      <c r="B250" s="14"/>
      <c r="C250" s="10" t="s">
        <v>62</v>
      </c>
      <c r="D250" s="10"/>
      <c r="E250" s="10"/>
      <c r="F250" s="10" t="s">
        <v>61</v>
      </c>
      <c r="G250" s="14"/>
      <c r="H250" s="10" t="s">
        <v>62</v>
      </c>
      <c r="I250" s="10"/>
      <c r="J250" s="10"/>
      <c r="K250" s="10"/>
    </row>
    <row r="251" spans="1:11" x14ac:dyDescent="0.2">
      <c r="A251" s="10" t="s">
        <v>42</v>
      </c>
      <c r="B251" s="14"/>
      <c r="C251" s="10" t="s">
        <v>63</v>
      </c>
      <c r="D251" s="10"/>
      <c r="E251" s="10"/>
      <c r="F251" s="10" t="s">
        <v>42</v>
      </c>
      <c r="G251" s="14"/>
      <c r="H251" s="10" t="s">
        <v>63</v>
      </c>
      <c r="I251" s="10"/>
      <c r="J251" s="10"/>
      <c r="K251" s="10"/>
    </row>
    <row r="252" spans="1:1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0"/>
    </row>
    <row r="253" spans="1:11" s="21" customFormat="1" x14ac:dyDescent="0.2">
      <c r="A253" s="26" t="s">
        <v>44</v>
      </c>
      <c r="B253" s="24">
        <f>1.7*(B246/1.5)*((365-B247)/235)*(B248/15)*B249*B250*(1-B251/100)/24</f>
        <v>0</v>
      </c>
      <c r="C253" s="26" t="s">
        <v>45</v>
      </c>
      <c r="D253" s="19"/>
      <c r="E253" s="19"/>
      <c r="F253" s="26" t="s">
        <v>44</v>
      </c>
      <c r="G253" s="24">
        <f>1.7*(G246/1.5)*((365-G247)/235)*(G248/15)*G249*G250*(1-B251/100)/24*0.47</f>
        <v>0</v>
      </c>
      <c r="H253" s="26" t="s">
        <v>45</v>
      </c>
      <c r="I253" s="19"/>
      <c r="J253" s="19"/>
      <c r="K253" s="19"/>
    </row>
    <row r="254" spans="1:11" s="21" customFormat="1" x14ac:dyDescent="0.2">
      <c r="A254" s="26" t="s">
        <v>44</v>
      </c>
      <c r="B254" s="24">
        <f>1.7*(B246/1.5)*((365-B247)/235)*(B248/15)*B249*B250*(1-B251/100)/2000*365</f>
        <v>0</v>
      </c>
      <c r="C254" s="26" t="s">
        <v>10</v>
      </c>
      <c r="D254" s="19"/>
      <c r="E254" s="19"/>
      <c r="F254" s="26" t="s">
        <v>44</v>
      </c>
      <c r="G254" s="24">
        <f>1.7*(G246/1.5)*((365-G247)/235)*(G248/15)*G249*G250*(1-B251/100)/2000*365*0.47</f>
        <v>0</v>
      </c>
      <c r="H254" s="26" t="s">
        <v>10</v>
      </c>
      <c r="I254" s="19"/>
      <c r="J254" s="19"/>
    </row>
    <row r="258" spans="1:10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4" spans="1:10" s="21" customFormat="1" ht="15.75" x14ac:dyDescent="0.25">
      <c r="D264" s="27" t="s">
        <v>65</v>
      </c>
    </row>
    <row r="265" spans="1:10" s="21" customFormat="1" x14ac:dyDescent="0.2">
      <c r="I265" s="28"/>
    </row>
    <row r="266" spans="1:10" s="21" customFormat="1" ht="15.75" x14ac:dyDescent="0.25">
      <c r="D266" s="29" t="s">
        <v>66</v>
      </c>
      <c r="E266" s="29"/>
      <c r="F266" s="29" t="s">
        <v>67</v>
      </c>
      <c r="G266" s="29"/>
      <c r="I266" s="30"/>
    </row>
    <row r="267" spans="1:10" s="21" customFormat="1" x14ac:dyDescent="0.2">
      <c r="D267" s="31"/>
      <c r="E267" s="31"/>
      <c r="F267" s="31"/>
      <c r="G267" s="31"/>
    </row>
    <row r="268" spans="1:10" s="21" customFormat="1" ht="15.75" x14ac:dyDescent="0.25">
      <c r="A268" s="27" t="s">
        <v>68</v>
      </c>
      <c r="D268" s="32" t="s">
        <v>45</v>
      </c>
      <c r="E268" s="32" t="s">
        <v>10</v>
      </c>
      <c r="F268" s="32" t="s">
        <v>45</v>
      </c>
      <c r="G268" s="32" t="s">
        <v>10</v>
      </c>
    </row>
    <row r="269" spans="1:10" s="21" customFormat="1" x14ac:dyDescent="0.2">
      <c r="D269" s="33"/>
      <c r="E269" s="33"/>
      <c r="F269" s="33"/>
      <c r="G269" s="33"/>
    </row>
    <row r="270" spans="1:10" s="21" customFormat="1" x14ac:dyDescent="0.2">
      <c r="A270" s="21" t="s">
        <v>69</v>
      </c>
      <c r="D270" s="33">
        <f>G89</f>
        <v>0</v>
      </c>
      <c r="E270" s="33">
        <f>I89</f>
        <v>0</v>
      </c>
      <c r="F270" s="33">
        <f>H89</f>
        <v>0</v>
      </c>
      <c r="G270" s="33">
        <f>J89</f>
        <v>0</v>
      </c>
    </row>
    <row r="271" spans="1:10" s="21" customFormat="1" ht="15.75" x14ac:dyDescent="0.25">
      <c r="A271" s="27" t="s">
        <v>70</v>
      </c>
      <c r="D271" s="34">
        <f>D270</f>
        <v>0</v>
      </c>
      <c r="E271" s="34">
        <f>E270</f>
        <v>0</v>
      </c>
      <c r="F271" s="34">
        <f>F270</f>
        <v>0</v>
      </c>
      <c r="G271" s="34">
        <f>G270</f>
        <v>0</v>
      </c>
    </row>
    <row r="272" spans="1:10" s="21" customFormat="1" x14ac:dyDescent="0.2">
      <c r="A272" s="31"/>
      <c r="B272" s="31"/>
      <c r="C272" s="31"/>
      <c r="D272" s="35"/>
      <c r="E272" s="35"/>
      <c r="F272" s="35"/>
      <c r="G272" s="35"/>
    </row>
    <row r="273" spans="1:7" s="21" customFormat="1" ht="15.75" x14ac:dyDescent="0.25">
      <c r="A273" s="27" t="s">
        <v>71</v>
      </c>
      <c r="D273" s="36" t="s">
        <v>45</v>
      </c>
      <c r="E273" s="36" t="s">
        <v>10</v>
      </c>
      <c r="F273" s="36" t="s">
        <v>45</v>
      </c>
      <c r="G273" s="36" t="s">
        <v>10</v>
      </c>
    </row>
    <row r="274" spans="1:7" s="21" customFormat="1" x14ac:dyDescent="0.2">
      <c r="A274" s="21" t="s">
        <v>72</v>
      </c>
      <c r="D274" s="33">
        <f>B107+B143+B179+B215</f>
        <v>0</v>
      </c>
      <c r="E274" s="33">
        <f>B108+B144+B180+B216</f>
        <v>0</v>
      </c>
      <c r="F274" s="33">
        <f>G107+G143+G179+G215</f>
        <v>0</v>
      </c>
      <c r="G274" s="33">
        <f>G108+G144+G180+G216</f>
        <v>0</v>
      </c>
    </row>
    <row r="275" spans="1:7" s="21" customFormat="1" x14ac:dyDescent="0.2">
      <c r="A275" s="21" t="s">
        <v>73</v>
      </c>
      <c r="D275" s="33">
        <f>B124+B160+B196</f>
        <v>0</v>
      </c>
      <c r="E275" s="33">
        <f>B125+B161+B197</f>
        <v>0</v>
      </c>
      <c r="F275" s="33">
        <f>G124+G160+G196</f>
        <v>0</v>
      </c>
      <c r="G275" s="33">
        <f>G125+G161+G197</f>
        <v>0</v>
      </c>
    </row>
    <row r="276" spans="1:7" s="21" customFormat="1" x14ac:dyDescent="0.2">
      <c r="A276" s="21" t="s">
        <v>74</v>
      </c>
      <c r="D276" s="33">
        <f>B239+B253</f>
        <v>0</v>
      </c>
      <c r="E276" s="33">
        <f>B240+B254</f>
        <v>0</v>
      </c>
      <c r="F276" s="33">
        <f>G239+G253</f>
        <v>0</v>
      </c>
      <c r="G276" s="33">
        <f>G240+G254</f>
        <v>0</v>
      </c>
    </row>
    <row r="277" spans="1:7" s="21" customFormat="1" ht="15.75" x14ac:dyDescent="0.25">
      <c r="A277" s="27" t="s">
        <v>75</v>
      </c>
      <c r="D277" s="34">
        <f>D274+D275+D276</f>
        <v>0</v>
      </c>
      <c r="E277" s="34">
        <f>E274+E275+E276</f>
        <v>0</v>
      </c>
      <c r="F277" s="34">
        <f>F274+F275+F276</f>
        <v>0</v>
      </c>
      <c r="G277" s="34">
        <f>G274+G275+G276</f>
        <v>0</v>
      </c>
    </row>
    <row r="278" spans="1:7" s="21" customFormat="1" x14ac:dyDescent="0.2">
      <c r="A278" s="31"/>
      <c r="B278" s="31"/>
      <c r="C278" s="31"/>
      <c r="D278" s="35"/>
      <c r="E278" s="35"/>
      <c r="F278" s="35"/>
      <c r="G278" s="35"/>
    </row>
    <row r="279" spans="1:7" s="21" customFormat="1" ht="15.75" x14ac:dyDescent="0.25">
      <c r="A279" s="27" t="s">
        <v>76</v>
      </c>
      <c r="B279" s="27"/>
      <c r="C279" s="27"/>
      <c r="D279" s="34">
        <f>D271+D277</f>
        <v>0</v>
      </c>
      <c r="E279" s="34">
        <f>E271+E277</f>
        <v>0</v>
      </c>
      <c r="F279" s="34">
        <f>F271+F277</f>
        <v>0</v>
      </c>
      <c r="G279" s="34">
        <f>G271+G277</f>
        <v>0</v>
      </c>
    </row>
  </sheetData>
  <phoneticPr fontId="12" type="noConversion"/>
  <pageMargins left="0.75" right="0.75" top="1" bottom="1" header="0.5" footer="0.5"/>
  <pageSetup scale="88" orientation="landscape" r:id="rId1"/>
  <headerFooter alignWithMargins="0"/>
  <rowBreaks count="6" manualBreakCount="6">
    <brk id="27" max="16383" man="1"/>
    <brk id="58" max="16383" man="1"/>
    <brk id="89" max="10" man="1"/>
    <brk id="125" max="16383" man="1"/>
    <brk id="197" max="10" man="1"/>
    <brk id="2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B5B72394BB94DACBFF82DD2EF73E3" ma:contentTypeVersion="7" ma:contentTypeDescription="Create a new document." ma:contentTypeScope="" ma:versionID="d89cc3890d9fc416fde3bdcec334292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4BAAF2-DB00-423A-BC4F-6190CBAE2216}"/>
</file>

<file path=customXml/itemProps2.xml><?xml version="1.0" encoding="utf-8"?>
<ds:datastoreItem xmlns:ds="http://schemas.openxmlformats.org/officeDocument/2006/customXml" ds:itemID="{0DFF9F2E-7BAE-4319-B9B5-855914FE4AE4}"/>
</file>

<file path=customXml/itemProps3.xml><?xml version="1.0" encoding="utf-8"?>
<ds:datastoreItem xmlns:ds="http://schemas.openxmlformats.org/officeDocument/2006/customXml" ds:itemID="{B02661C7-68BC-4066-82F7-669589E07F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Martin, Thornton E</dc:creator>
  <cp:lastModifiedBy>Martin, Thornton E</cp:lastModifiedBy>
  <cp:lastPrinted>2007-02-01T16:36:11Z</cp:lastPrinted>
  <dcterms:created xsi:type="dcterms:W3CDTF">2005-01-19T14:40:18Z</dcterms:created>
  <dcterms:modified xsi:type="dcterms:W3CDTF">2017-10-18T12:48:06Z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0x0101000A7B5B72394BB94DACBFF82DD2EF73E3</vt:lpwstr>
  </property>
</Properties>
</file>